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iguera\DFZ\ST_Agua\Informes NSCA\LLANQUIHUE\2016-2017\ANEXOS\ANEXO 4\"/>
    </mc:Choice>
  </mc:AlternateContent>
  <bookViews>
    <workbookView xWindow="120" yWindow="180" windowWidth="28515" windowHeight="12525" activeTab="3"/>
  </bookViews>
  <sheets>
    <sheet name="Datos periodo 2016-2017" sheetId="1" r:id="rId1"/>
    <sheet name="Validez de los datos" sheetId="2" r:id="rId2"/>
    <sheet name="revision VGD" sheetId="3" r:id="rId3"/>
    <sheet name="Puerto Octay" sheetId="4" r:id="rId4"/>
    <sheet name="Ensenada" sheetId="5" r:id="rId5"/>
    <sheet name="Puerto Varas" sheetId="6" r:id="rId6"/>
    <sheet name="Frutillar" sheetId="7" r:id="rId7"/>
  </sheets>
  <definedNames>
    <definedName name="_xlnm._FilterDatabase" localSheetId="3" hidden="1">'Puerto Octay'!$A$30:$K$45</definedName>
  </definedNames>
  <calcPr calcId="152511"/>
</workbook>
</file>

<file path=xl/calcChain.xml><?xml version="1.0" encoding="utf-8"?>
<calcChain xmlns="http://schemas.openxmlformats.org/spreadsheetml/2006/main">
  <c r="K27" i="6" l="1"/>
  <c r="M24" i="5"/>
  <c r="E31" i="4"/>
  <c r="E30" i="4"/>
  <c r="L31" i="4"/>
  <c r="L30" i="4"/>
  <c r="H31" i="4"/>
  <c r="H30" i="4"/>
  <c r="G31" i="4"/>
  <c r="G30" i="4"/>
  <c r="F31" i="4"/>
  <c r="F30" i="4"/>
  <c r="I30" i="4"/>
  <c r="J30" i="4"/>
  <c r="K30" i="4"/>
  <c r="M30" i="4"/>
  <c r="N30" i="4"/>
  <c r="O30" i="4"/>
  <c r="I31" i="4"/>
  <c r="J31" i="4"/>
  <c r="K31" i="4"/>
  <c r="M31" i="4"/>
  <c r="N31" i="4"/>
  <c r="O31" i="4"/>
  <c r="H28" i="7" l="1"/>
  <c r="H31" i="7" s="1"/>
  <c r="K27" i="7"/>
  <c r="K30" i="7" s="1"/>
  <c r="O26" i="7"/>
  <c r="N26" i="7"/>
  <c r="M26" i="7"/>
  <c r="L26" i="7"/>
  <c r="K26" i="7"/>
  <c r="J26" i="7"/>
  <c r="I26" i="7"/>
  <c r="H26" i="7"/>
  <c r="G26" i="7"/>
  <c r="F26" i="7"/>
  <c r="E26" i="7"/>
  <c r="O25" i="7"/>
  <c r="N25" i="7"/>
  <c r="M25" i="7"/>
  <c r="L25" i="7"/>
  <c r="K25" i="7"/>
  <c r="K28" i="7" s="1"/>
  <c r="K31" i="7" s="1"/>
  <c r="J25" i="7"/>
  <c r="J28" i="7" s="1"/>
  <c r="J31" i="7" s="1"/>
  <c r="I25" i="7"/>
  <c r="I28" i="7" s="1"/>
  <c r="I31" i="7" s="1"/>
  <c r="H25" i="7"/>
  <c r="G25" i="7"/>
  <c r="F25" i="7"/>
  <c r="E25" i="7"/>
  <c r="O24" i="7"/>
  <c r="N24" i="7"/>
  <c r="N27" i="7" s="1"/>
  <c r="N30" i="7" s="1"/>
  <c r="M24" i="7"/>
  <c r="M27" i="7" s="1"/>
  <c r="M30" i="7" s="1"/>
  <c r="L24" i="7"/>
  <c r="L27" i="7" s="1"/>
  <c r="L30" i="7" s="1"/>
  <c r="K24" i="7"/>
  <c r="J24" i="7"/>
  <c r="I24" i="7"/>
  <c r="H24" i="7"/>
  <c r="G24" i="7"/>
  <c r="F24" i="7"/>
  <c r="F27" i="7" s="1"/>
  <c r="F30" i="7" s="1"/>
  <c r="E24" i="7"/>
  <c r="E28" i="7" s="1"/>
  <c r="E31" i="7" s="1"/>
  <c r="O23" i="7"/>
  <c r="O28" i="7" s="1"/>
  <c r="O31" i="7" s="1"/>
  <c r="N23" i="7"/>
  <c r="N28" i="7" s="1"/>
  <c r="N31" i="7" s="1"/>
  <c r="M23" i="7"/>
  <c r="L23" i="7"/>
  <c r="K23" i="7"/>
  <c r="J23" i="7"/>
  <c r="J27" i="7" s="1"/>
  <c r="J30" i="7" s="1"/>
  <c r="I23" i="7"/>
  <c r="I27" i="7" s="1"/>
  <c r="I30" i="7" s="1"/>
  <c r="H23" i="7"/>
  <c r="H27" i="7" s="1"/>
  <c r="H30" i="7" s="1"/>
  <c r="G23" i="7"/>
  <c r="G28" i="7" s="1"/>
  <c r="G31" i="7" s="1"/>
  <c r="F23" i="7"/>
  <c r="F28" i="7" s="1"/>
  <c r="F31" i="7" s="1"/>
  <c r="E23" i="7"/>
  <c r="O29" i="7"/>
  <c r="N29" i="7"/>
  <c r="M29" i="7"/>
  <c r="L29" i="7"/>
  <c r="K29" i="7"/>
  <c r="J29" i="7"/>
  <c r="I29" i="7"/>
  <c r="H29" i="7"/>
  <c r="G29" i="7"/>
  <c r="F29" i="7"/>
  <c r="E29" i="7"/>
  <c r="H28" i="6"/>
  <c r="H31" i="6" s="1"/>
  <c r="K30" i="6"/>
  <c r="O26" i="6"/>
  <c r="N26" i="6"/>
  <c r="M26" i="6"/>
  <c r="L26" i="6"/>
  <c r="K26" i="6"/>
  <c r="J26" i="6"/>
  <c r="I26" i="6"/>
  <c r="H26" i="6"/>
  <c r="G26" i="6"/>
  <c r="F26" i="6"/>
  <c r="E26" i="6"/>
  <c r="O25" i="6"/>
  <c r="N25" i="6"/>
  <c r="M25" i="6"/>
  <c r="L25" i="6"/>
  <c r="K25" i="6"/>
  <c r="K28" i="6" s="1"/>
  <c r="K31" i="6" s="1"/>
  <c r="J25" i="6"/>
  <c r="J28" i="6" s="1"/>
  <c r="J31" i="6" s="1"/>
  <c r="I25" i="6"/>
  <c r="I28" i="6" s="1"/>
  <c r="I31" i="6" s="1"/>
  <c r="H25" i="6"/>
  <c r="G25" i="6"/>
  <c r="F25" i="6"/>
  <c r="E25" i="6"/>
  <c r="O24" i="6"/>
  <c r="N24" i="6"/>
  <c r="N27" i="6" s="1"/>
  <c r="N30" i="6" s="1"/>
  <c r="M24" i="6"/>
  <c r="M28" i="6" s="1"/>
  <c r="M31" i="6" s="1"/>
  <c r="L24" i="6"/>
  <c r="L27" i="6" s="1"/>
  <c r="L30" i="6" s="1"/>
  <c r="K24" i="6"/>
  <c r="J24" i="6"/>
  <c r="I24" i="6"/>
  <c r="H24" i="6"/>
  <c r="G24" i="6"/>
  <c r="F24" i="6"/>
  <c r="F27" i="6" s="1"/>
  <c r="F30" i="6" s="1"/>
  <c r="E24" i="6"/>
  <c r="E27" i="6" s="1"/>
  <c r="E30" i="6" s="1"/>
  <c r="O23" i="6"/>
  <c r="O28" i="6" s="1"/>
  <c r="O31" i="6" s="1"/>
  <c r="N23" i="6"/>
  <c r="N28" i="6" s="1"/>
  <c r="N31" i="6" s="1"/>
  <c r="M23" i="6"/>
  <c r="L23" i="6"/>
  <c r="K23" i="6"/>
  <c r="J23" i="6"/>
  <c r="J27" i="6" s="1"/>
  <c r="J30" i="6" s="1"/>
  <c r="I23" i="6"/>
  <c r="I27" i="6" s="1"/>
  <c r="I30" i="6" s="1"/>
  <c r="H23" i="6"/>
  <c r="H27" i="6" s="1"/>
  <c r="H30" i="6" s="1"/>
  <c r="G23" i="6"/>
  <c r="G28" i="6" s="1"/>
  <c r="G31" i="6" s="1"/>
  <c r="F23" i="6"/>
  <c r="F28" i="6" s="1"/>
  <c r="F31" i="6" s="1"/>
  <c r="E23" i="6"/>
  <c r="O29" i="6"/>
  <c r="N29" i="6"/>
  <c r="M29" i="6"/>
  <c r="L29" i="6"/>
  <c r="K29" i="6"/>
  <c r="J29" i="6"/>
  <c r="I29" i="6"/>
  <c r="H29" i="6"/>
  <c r="G29" i="6"/>
  <c r="F29" i="6"/>
  <c r="E29" i="6"/>
  <c r="H28" i="5"/>
  <c r="H31" i="5" s="1"/>
  <c r="K27" i="5"/>
  <c r="K30" i="5" s="1"/>
  <c r="O26" i="5"/>
  <c r="N26" i="5"/>
  <c r="M26" i="5"/>
  <c r="L26" i="5"/>
  <c r="K26" i="5"/>
  <c r="J26" i="5"/>
  <c r="I26" i="5"/>
  <c r="H26" i="5"/>
  <c r="G26" i="5"/>
  <c r="F26" i="5"/>
  <c r="E26" i="5"/>
  <c r="O25" i="5"/>
  <c r="N25" i="5"/>
  <c r="M25" i="5"/>
  <c r="L25" i="5"/>
  <c r="K25" i="5"/>
  <c r="K28" i="5" s="1"/>
  <c r="K31" i="5" s="1"/>
  <c r="J25" i="5"/>
  <c r="J28" i="5" s="1"/>
  <c r="J31" i="5" s="1"/>
  <c r="I25" i="5"/>
  <c r="I28" i="5" s="1"/>
  <c r="I31" i="5" s="1"/>
  <c r="H25" i="5"/>
  <c r="G25" i="5"/>
  <c r="F25" i="5"/>
  <c r="E25" i="5"/>
  <c r="O24" i="5"/>
  <c r="N24" i="5"/>
  <c r="N27" i="5" s="1"/>
  <c r="N30" i="5" s="1"/>
  <c r="M27" i="5"/>
  <c r="M30" i="5" s="1"/>
  <c r="L24" i="5"/>
  <c r="L28" i="5" s="1"/>
  <c r="L31" i="5" s="1"/>
  <c r="K24" i="5"/>
  <c r="J24" i="5"/>
  <c r="I24" i="5"/>
  <c r="H24" i="5"/>
  <c r="G24" i="5"/>
  <c r="F24" i="5"/>
  <c r="F27" i="5" s="1"/>
  <c r="F30" i="5" s="1"/>
  <c r="E24" i="5"/>
  <c r="E27" i="5" s="1"/>
  <c r="E30" i="5" s="1"/>
  <c r="O23" i="5"/>
  <c r="O28" i="5" s="1"/>
  <c r="O31" i="5" s="1"/>
  <c r="N23" i="5"/>
  <c r="N28" i="5" s="1"/>
  <c r="N31" i="5" s="1"/>
  <c r="M23" i="5"/>
  <c r="M28" i="5" s="1"/>
  <c r="M31" i="5" s="1"/>
  <c r="L23" i="5"/>
  <c r="K23" i="5"/>
  <c r="J23" i="5"/>
  <c r="J27" i="5" s="1"/>
  <c r="J30" i="5" s="1"/>
  <c r="I23" i="5"/>
  <c r="I27" i="5" s="1"/>
  <c r="I30" i="5" s="1"/>
  <c r="H23" i="5"/>
  <c r="H27" i="5" s="1"/>
  <c r="H30" i="5" s="1"/>
  <c r="G23" i="5"/>
  <c r="G28" i="5" s="1"/>
  <c r="G31" i="5" s="1"/>
  <c r="F23" i="5"/>
  <c r="F28" i="5" s="1"/>
  <c r="F31" i="5" s="1"/>
  <c r="E23" i="5"/>
  <c r="E28" i="5" s="1"/>
  <c r="E31" i="5" s="1"/>
  <c r="O29" i="5"/>
  <c r="N29" i="5"/>
  <c r="M29" i="5"/>
  <c r="L29" i="5"/>
  <c r="K29" i="5"/>
  <c r="J29" i="5"/>
  <c r="I29" i="5"/>
  <c r="H29" i="5"/>
  <c r="G29" i="5"/>
  <c r="F29" i="5"/>
  <c r="E29" i="5"/>
  <c r="O26" i="4"/>
  <c r="N26" i="4"/>
  <c r="M26" i="4"/>
  <c r="L26" i="4"/>
  <c r="K26" i="4"/>
  <c r="J26" i="4"/>
  <c r="I26" i="4"/>
  <c r="H26" i="4"/>
  <c r="G26" i="4"/>
  <c r="F26" i="4"/>
  <c r="E26" i="4"/>
  <c r="O25" i="4"/>
  <c r="N25" i="4"/>
  <c r="M25" i="4"/>
  <c r="L25" i="4"/>
  <c r="K25" i="4"/>
  <c r="J25" i="4"/>
  <c r="I25" i="4"/>
  <c r="H25" i="4"/>
  <c r="G25" i="4"/>
  <c r="F25" i="4"/>
  <c r="E25" i="4"/>
  <c r="O24" i="4"/>
  <c r="N24" i="4"/>
  <c r="M24" i="4"/>
  <c r="L24" i="4"/>
  <c r="K24" i="4"/>
  <c r="J24" i="4"/>
  <c r="I24" i="4"/>
  <c r="H24" i="4"/>
  <c r="G24" i="4"/>
  <c r="F24" i="4"/>
  <c r="E24" i="4"/>
  <c r="O23" i="4"/>
  <c r="N23" i="4"/>
  <c r="M23" i="4"/>
  <c r="L23" i="4"/>
  <c r="K23" i="4"/>
  <c r="J23" i="4"/>
  <c r="I23" i="4"/>
  <c r="H23" i="4"/>
  <c r="G23" i="4"/>
  <c r="F23" i="4"/>
  <c r="E23" i="4"/>
  <c r="O29" i="4"/>
  <c r="N29" i="4"/>
  <c r="M29" i="4"/>
  <c r="L29" i="4"/>
  <c r="K29" i="4"/>
  <c r="J29" i="4"/>
  <c r="I29" i="4"/>
  <c r="H29" i="4"/>
  <c r="G29" i="4"/>
  <c r="F29" i="4"/>
  <c r="E29" i="4"/>
  <c r="F28" i="4" l="1"/>
  <c r="I28" i="4"/>
  <c r="N28" i="4"/>
  <c r="K27" i="4"/>
  <c r="G28" i="4"/>
  <c r="O28" i="4"/>
  <c r="L28" i="4"/>
  <c r="H27" i="4"/>
  <c r="E28" i="4"/>
  <c r="M28" i="4"/>
  <c r="J28" i="4"/>
  <c r="I27" i="4"/>
  <c r="F27" i="4"/>
  <c r="N27" i="4"/>
  <c r="K28" i="4"/>
  <c r="J27" i="4"/>
  <c r="H28" i="4"/>
  <c r="G27" i="7"/>
  <c r="G30" i="7" s="1"/>
  <c r="O27" i="7"/>
  <c r="O30" i="7" s="1"/>
  <c r="L28" i="7"/>
  <c r="L31" i="7" s="1"/>
  <c r="M28" i="7"/>
  <c r="M31" i="7" s="1"/>
  <c r="E27" i="7"/>
  <c r="E30" i="7" s="1"/>
  <c r="O27" i="6"/>
  <c r="O30" i="6" s="1"/>
  <c r="L28" i="6"/>
  <c r="L31" i="6" s="1"/>
  <c r="E28" i="6"/>
  <c r="E31" i="6" s="1"/>
  <c r="M27" i="6"/>
  <c r="M30" i="6" s="1"/>
  <c r="G27" i="6"/>
  <c r="G30" i="6" s="1"/>
  <c r="O27" i="5"/>
  <c r="O30" i="5" s="1"/>
  <c r="L27" i="5"/>
  <c r="L30" i="5" s="1"/>
  <c r="G27" i="5"/>
  <c r="G30" i="5" s="1"/>
  <c r="L27" i="4"/>
  <c r="M27" i="4"/>
  <c r="O27" i="4"/>
  <c r="E27" i="4"/>
  <c r="G27" i="4"/>
</calcChain>
</file>

<file path=xl/sharedStrings.xml><?xml version="1.0" encoding="utf-8"?>
<sst xmlns="http://schemas.openxmlformats.org/spreadsheetml/2006/main" count="1848" uniqueCount="93">
  <si>
    <t>Campaña</t>
  </si>
  <si>
    <t>Área de Vigilancia</t>
  </si>
  <si>
    <t>Profundidad (m)</t>
  </si>
  <si>
    <t>CE (uS/cm)</t>
  </si>
  <si>
    <t>pH (unidad)</t>
  </si>
  <si>
    <t>O.D (mg/L)</t>
  </si>
  <si>
    <t>O.D (% Sat)</t>
  </si>
  <si>
    <t>Turbiedad (NTU)</t>
  </si>
  <si>
    <t>Sílice (mg/L)</t>
  </si>
  <si>
    <t>DQO (mg/L)</t>
  </si>
  <si>
    <t>Transparencia</t>
  </si>
  <si>
    <t xml:space="preserve">Nitrogeno Total (mg/L) </t>
  </si>
  <si>
    <t>Fósforo Total (mg/L)</t>
  </si>
  <si>
    <t>Clorofila "a" (mg/L)</t>
  </si>
  <si>
    <t>Verano 2016</t>
  </si>
  <si>
    <t>Puerto Octay</t>
  </si>
  <si>
    <t>Superficial</t>
  </si>
  <si>
    <t>(1)</t>
  </si>
  <si>
    <t>(2)</t>
  </si>
  <si>
    <t>Ensenada</t>
  </si>
  <si>
    <t>Puerto Varas</t>
  </si>
  <si>
    <t>Frutillar</t>
  </si>
  <si>
    <t>Invierno 2016</t>
  </si>
  <si>
    <t>(2, 3)</t>
  </si>
  <si>
    <t>Verano 2017</t>
  </si>
  <si>
    <t>(3)</t>
  </si>
  <si>
    <t>Invierno 2017</t>
  </si>
  <si>
    <t>Sin medición, lo que no permite evaluación de cumplimiento, por frecuencia menor a lo fijado en NSCA</t>
  </si>
  <si>
    <t>Dato invalidado por metodología utilizada distinta a la especificada en NSCA y/o Programa de Vigilancia</t>
  </si>
  <si>
    <t>Dato invalidado. Tiempo de preservación superó lo fijado en referencias procedimentales</t>
  </si>
  <si>
    <t>Fecha</t>
  </si>
  <si>
    <t>SM</t>
  </si>
  <si>
    <t>&lt; 1,00</t>
  </si>
  <si>
    <t>&lt;2</t>
  </si>
  <si>
    <t>104,,6</t>
  </si>
  <si>
    <t>&lt; 3,00</t>
  </si>
  <si>
    <t>Resumen estacional</t>
  </si>
  <si>
    <r>
      <t>CE (</t>
    </r>
    <r>
      <rPr>
        <sz val="10"/>
        <rFont val="Calibri"/>
        <family val="2"/>
      </rPr>
      <t>µ</t>
    </r>
    <r>
      <rPr>
        <sz val="10"/>
        <rFont val="Calibri"/>
        <family val="2"/>
        <scheme val="minor"/>
      </rPr>
      <t>S/cm)</t>
    </r>
  </si>
  <si>
    <t>Transparencia (m)</t>
  </si>
  <si>
    <t xml:space="preserve">Nitrógeno Total (mg/L) </t>
  </si>
  <si>
    <t>Datos considerados válidos</t>
  </si>
  <si>
    <t>Tabla 13. Niveles de Calidad por Área de Vigilancia en el Lago Llanquihue (Adaptado de D.S. N° 122, de 2009)</t>
  </si>
  <si>
    <t>Parámetro</t>
  </si>
  <si>
    <t>Unidad</t>
  </si>
  <si>
    <t>Conductividad</t>
  </si>
  <si>
    <t>µS/cm</t>
  </si>
  <si>
    <t>pH máximo</t>
  </si>
  <si>
    <t>pH mínimo</t>
  </si>
  <si>
    <t>Oxígeno Disuelto</t>
  </si>
  <si>
    <t>mg/L</t>
  </si>
  <si>
    <t>≥ 8,5</t>
  </si>
  <si>
    <t>Oxígeno, Porcentaje de Saturación</t>
  </si>
  <si>
    <t>%</t>
  </si>
  <si>
    <t>≥ 85</t>
  </si>
  <si>
    <t>Turbiedad</t>
  </si>
  <si>
    <t>NTU</t>
  </si>
  <si>
    <t>Sílice</t>
  </si>
  <si>
    <t>DQO</t>
  </si>
  <si>
    <t>m</t>
  </si>
  <si>
    <t>≥ 13,5</t>
  </si>
  <si>
    <t>≥ 14,0</t>
  </si>
  <si>
    <t>≥ 16,0</t>
  </si>
  <si>
    <t>≥ 12,5</t>
  </si>
  <si>
    <t>Nitrógeno total</t>
  </si>
  <si>
    <t>Fósforo Total</t>
  </si>
  <si>
    <t>Clorofila a</t>
  </si>
  <si>
    <t>µg/L</t>
  </si>
  <si>
    <t>Tabla 14. Volumen aproximado de agua contenido por Área de Vigilancia y rango de profundidad verano.</t>
  </si>
  <si>
    <t>P. OCTAY</t>
  </si>
  <si>
    <t>ENSENADA</t>
  </si>
  <si>
    <t>P. VARAS</t>
  </si>
  <si>
    <t>FRUTILLAR</t>
  </si>
  <si>
    <t>Estrato del lago (m)</t>
  </si>
  <si>
    <r>
      <t>VOLUMEN (m</t>
    </r>
    <r>
      <rPr>
        <b/>
        <vertAlign val="superscript"/>
        <sz val="9"/>
        <color rgb="FF000000"/>
        <rFont val="Calibri"/>
        <family val="2"/>
        <scheme val="minor"/>
      </rPr>
      <t>3</t>
    </r>
    <r>
      <rPr>
        <b/>
        <sz val="9"/>
        <color rgb="FF000000"/>
        <rFont val="Calibri"/>
        <family val="2"/>
        <scheme val="minor"/>
      </rPr>
      <t>)</t>
    </r>
  </si>
  <si>
    <t>6.85E+08</t>
  </si>
  <si>
    <t>1.31E+09</t>
  </si>
  <si>
    <t>1.43E+09</t>
  </si>
  <si>
    <t>1.88E+09</t>
  </si>
  <si>
    <t>1.53E+09</t>
  </si>
  <si>
    <t>Máx.</t>
  </si>
  <si>
    <t>1.95E+09</t>
  </si>
  <si>
    <t>TOTAL</t>
  </si>
  <si>
    <t>Tabla 15. Volumen aproximado de agua contenido por Área de Vigilancia y rango de profundidad invierno.</t>
  </si>
  <si>
    <t>PUERTO OCTAY</t>
  </si>
  <si>
    <t>Vol</t>
  </si>
  <si>
    <t>Vol%</t>
  </si>
  <si>
    <t>p66</t>
  </si>
  <si>
    <t>p33</t>
  </si>
  <si>
    <r>
      <t>VOLUMEN (m</t>
    </r>
    <r>
      <rPr>
        <b/>
        <vertAlign val="superscript"/>
        <sz val="10"/>
        <color rgb="FF000000"/>
        <rFont val="Calibri"/>
        <family val="2"/>
        <scheme val="minor"/>
      </rPr>
      <t>3</t>
    </r>
    <r>
      <rPr>
        <b/>
        <sz val="10"/>
        <color rgb="FF000000"/>
        <rFont val="Calibri"/>
        <family val="2"/>
        <scheme val="minor"/>
      </rPr>
      <t>)</t>
    </r>
  </si>
  <si>
    <t>PUERTO VARAS</t>
  </si>
  <si>
    <t>Norma</t>
  </si>
  <si>
    <t>% Norma P66</t>
  </si>
  <si>
    <t>% Norma P33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</si>
</sst>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70" formatCode="0.0%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ourier"/>
      <family val="3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sz val="14"/>
      <color theme="1"/>
      <name val="Calibri"/>
      <family val="2"/>
      <scheme val="minor"/>
    </font>
    <font>
      <sz val="1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vertAlign val="superscript"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 applyBorder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/>
    <xf numFmtId="164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>
      <alignment horizontal="center" vertical="center"/>
    </xf>
    <xf numFmtId="2" fontId="4" fillId="3" borderId="1" xfId="2" applyNumberFormat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1" xfId="2" applyNumberFormat="1" applyFont="1" applyFill="1" applyBorder="1" applyAlignment="1" applyProtection="1">
      <alignment horizontal="center" vertical="center"/>
    </xf>
    <xf numFmtId="1" fontId="4" fillId="3" borderId="1" xfId="2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0" fillId="0" borderId="0" xfId="0"/>
    <xf numFmtId="1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1" applyFont="1" applyFill="1" applyBorder="1" applyAlignment="1">
      <alignment horizontal="center" vertical="center"/>
    </xf>
    <xf numFmtId="2" fontId="4" fillId="3" borderId="1" xfId="2" applyNumberFormat="1" applyFont="1" applyFill="1" applyBorder="1" applyAlignment="1">
      <alignment horizontal="center" vertical="center"/>
    </xf>
    <xf numFmtId="164" fontId="4" fillId="3" borderId="1" xfId="2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1" xfId="2" applyNumberFormat="1" applyFont="1" applyFill="1" applyBorder="1" applyAlignment="1" applyProtection="1">
      <alignment horizontal="center" vertical="center"/>
    </xf>
    <xf numFmtId="1" fontId="4" fillId="3" borderId="1" xfId="2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center" vertical="center"/>
    </xf>
    <xf numFmtId="2" fontId="4" fillId="0" borderId="1" xfId="3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4" fontId="6" fillId="0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64" fontId="4" fillId="5" borderId="1" xfId="0" applyNumberFormat="1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/>
    </xf>
    <xf numFmtId="0" fontId="15" fillId="6" borderId="8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/>
    </xf>
    <xf numFmtId="11" fontId="17" fillId="7" borderId="8" xfId="0" applyNumberFormat="1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center" vertical="center" wrapText="1"/>
    </xf>
    <xf numFmtId="11" fontId="17" fillId="7" borderId="8" xfId="0" applyNumberFormat="1" applyFont="1" applyFill="1" applyBorder="1" applyAlignment="1">
      <alignment horizontal="center" vertical="center"/>
    </xf>
    <xf numFmtId="11" fontId="15" fillId="7" borderId="8" xfId="0" applyNumberFormat="1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11" fontId="15" fillId="7" borderId="8" xfId="0" applyNumberFormat="1" applyFont="1" applyFill="1" applyBorder="1" applyAlignment="1">
      <alignment horizontal="center" vertical="center"/>
    </xf>
    <xf numFmtId="0" fontId="15" fillId="7" borderId="8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4" fillId="3" borderId="3" xfId="2" applyNumberFormat="1" applyFont="1" applyFill="1" applyBorder="1" applyAlignment="1" applyProtection="1">
      <alignment horizontal="center" vertical="center"/>
    </xf>
    <xf numFmtId="0" fontId="5" fillId="0" borderId="2" xfId="0" applyFont="1" applyBorder="1" applyAlignment="1">
      <alignment vertical="center"/>
    </xf>
    <xf numFmtId="165" fontId="4" fillId="10" borderId="1" xfId="3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6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11" fontId="7" fillId="7" borderId="8" xfId="0" applyNumberFormat="1" applyFont="1" applyFill="1" applyBorder="1" applyAlignment="1">
      <alignment horizontal="center" vertical="center"/>
    </xf>
    <xf numFmtId="11" fontId="18" fillId="7" borderId="8" xfId="0" applyNumberFormat="1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7" borderId="8" xfId="0" applyFont="1" applyFill="1" applyBorder="1" applyAlignment="1">
      <alignment horizontal="center" vertical="center" wrapText="1"/>
    </xf>
    <xf numFmtId="11" fontId="18" fillId="7" borderId="8" xfId="0" applyNumberFormat="1" applyFont="1" applyFill="1" applyBorder="1" applyAlignment="1">
      <alignment horizontal="center" vertical="center" wrapText="1"/>
    </xf>
    <xf numFmtId="0" fontId="18" fillId="7" borderId="8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5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/>
    </xf>
    <xf numFmtId="0" fontId="13" fillId="6" borderId="4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2" fontId="4" fillId="10" borderId="1" xfId="3" applyNumberFormat="1" applyFont="1" applyFill="1" applyBorder="1" applyAlignment="1">
      <alignment horizontal="center" vertical="center"/>
    </xf>
    <xf numFmtId="11" fontId="0" fillId="8" borderId="0" xfId="0" applyNumberFormat="1" applyFill="1" applyAlignment="1">
      <alignment vertical="center"/>
    </xf>
    <xf numFmtId="0" fontId="0" fillId="8" borderId="0" xfId="0" applyFill="1" applyAlignment="1">
      <alignment vertical="center"/>
    </xf>
    <xf numFmtId="11" fontId="0" fillId="9" borderId="0" xfId="0" applyNumberFormat="1" applyFill="1" applyAlignment="1">
      <alignment vertical="center"/>
    </xf>
    <xf numFmtId="0" fontId="0" fillId="9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1" fontId="5" fillId="8" borderId="0" xfId="0" applyNumberFormat="1" applyFont="1" applyFill="1" applyAlignment="1">
      <alignment vertical="center"/>
    </xf>
    <xf numFmtId="0" fontId="5" fillId="8" borderId="0" xfId="0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11" fontId="5" fillId="9" borderId="0" xfId="0" applyNumberFormat="1" applyFont="1" applyFill="1" applyAlignment="1">
      <alignment vertical="center"/>
    </xf>
    <xf numFmtId="0" fontId="5" fillId="9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170" fontId="5" fillId="0" borderId="1" xfId="10" applyNumberFormat="1" applyFont="1" applyFill="1" applyBorder="1" applyAlignment="1">
      <alignment horizontal="center" vertical="center"/>
    </xf>
    <xf numFmtId="170" fontId="5" fillId="12" borderId="1" xfId="10" applyNumberFormat="1" applyFont="1" applyFill="1" applyBorder="1" applyAlignment="1">
      <alignment horizontal="center" vertical="center"/>
    </xf>
    <xf numFmtId="0" fontId="4" fillId="11" borderId="1" xfId="0" applyFont="1" applyFill="1" applyBorder="1" applyAlignment="1">
      <alignment horizontal="center" vertical="center"/>
    </xf>
    <xf numFmtId="164" fontId="4" fillId="11" borderId="1" xfId="2" applyNumberFormat="1" applyFont="1" applyFill="1" applyBorder="1" applyAlignment="1">
      <alignment horizontal="center" vertical="center"/>
    </xf>
    <xf numFmtId="2" fontId="4" fillId="11" borderId="1" xfId="2" applyNumberFormat="1" applyFont="1" applyFill="1" applyBorder="1" applyAlignment="1">
      <alignment horizontal="center" vertical="center"/>
    </xf>
  </cellXfs>
  <cellStyles count="11">
    <cellStyle name="Normal" xfId="0" builtinId="0"/>
    <cellStyle name="Normal 2" xfId="1"/>
    <cellStyle name="Normal 2 2" xfId="7"/>
    <cellStyle name="Normal 2 3" xfId="6"/>
    <cellStyle name="Normal 3" xfId="3"/>
    <cellStyle name="Normal 3 2" xfId="8"/>
    <cellStyle name="Normal_REG04fin" xfId="2"/>
    <cellStyle name="Porcentaje" xfId="10" builtinId="5"/>
    <cellStyle name="Porcentaje 2" xfId="4"/>
    <cellStyle name="Porcentaje 2 2" xfId="9"/>
    <cellStyle name="Porcentaje 3" xfId="5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16</xdr:row>
      <xdr:rowOff>0</xdr:rowOff>
    </xdr:from>
    <xdr:to>
      <xdr:col>24</xdr:col>
      <xdr:colOff>256381</xdr:colOff>
      <xdr:row>24</xdr:row>
      <xdr:rowOff>86011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62364" y="3048000"/>
          <a:ext cx="6352381" cy="1610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2" style="13" bestFit="1" customWidth="1"/>
    <col min="2" max="2" width="15.28515625" bestFit="1" customWidth="1"/>
    <col min="3" max="3" width="13.85546875" bestFit="1" customWidth="1"/>
    <col min="9" max="9" width="13.7109375" bestFit="1" customWidth="1"/>
    <col min="12" max="12" width="12.42578125" bestFit="1" customWidth="1"/>
    <col min="13" max="13" width="19" bestFit="1" customWidth="1"/>
    <col min="14" max="14" width="16.85546875" bestFit="1" customWidth="1"/>
    <col min="15" max="15" width="16.28515625" bestFit="1" customWidth="1"/>
  </cols>
  <sheetData>
    <row r="1" spans="1:15" x14ac:dyDescent="0.25">
      <c r="A1" s="22" t="s">
        <v>0</v>
      </c>
      <c r="B1" s="22" t="s">
        <v>1</v>
      </c>
      <c r="C1" s="22" t="s">
        <v>2</v>
      </c>
      <c r="D1" s="22" t="s">
        <v>30</v>
      </c>
      <c r="E1" s="24" t="s">
        <v>3</v>
      </c>
      <c r="F1" s="23" t="s">
        <v>4</v>
      </c>
      <c r="G1" s="25" t="s">
        <v>5</v>
      </c>
      <c r="H1" s="24" t="s">
        <v>6</v>
      </c>
      <c r="I1" s="24" t="s">
        <v>7</v>
      </c>
      <c r="J1" s="27" t="s">
        <v>8</v>
      </c>
      <c r="K1" s="22" t="s">
        <v>9</v>
      </c>
      <c r="L1" s="23" t="s">
        <v>10</v>
      </c>
      <c r="M1" s="26" t="s">
        <v>11</v>
      </c>
      <c r="N1" s="26" t="s">
        <v>12</v>
      </c>
      <c r="O1" s="26" t="s">
        <v>13</v>
      </c>
    </row>
    <row r="2" spans="1:15" x14ac:dyDescent="0.25">
      <c r="A2" s="70" t="s">
        <v>14</v>
      </c>
      <c r="B2" s="21" t="s">
        <v>15</v>
      </c>
      <c r="C2" s="15" t="s">
        <v>16</v>
      </c>
      <c r="D2" s="14">
        <v>42445</v>
      </c>
      <c r="E2" s="15">
        <v>90</v>
      </c>
      <c r="F2" s="18">
        <v>7.83</v>
      </c>
      <c r="G2" s="18">
        <v>9.56</v>
      </c>
      <c r="H2" s="15">
        <v>100.3</v>
      </c>
      <c r="I2" s="28" t="s">
        <v>31</v>
      </c>
      <c r="J2" s="18" t="s">
        <v>32</v>
      </c>
      <c r="K2" s="17">
        <v>3</v>
      </c>
      <c r="L2" s="19">
        <v>16</v>
      </c>
      <c r="M2" s="20">
        <v>1.2999999999999999E-2</v>
      </c>
      <c r="N2" s="20">
        <v>8.4748603351955335E-3</v>
      </c>
      <c r="O2" s="15">
        <v>0.61990000000000012</v>
      </c>
    </row>
    <row r="3" spans="1:15" x14ac:dyDescent="0.25">
      <c r="A3" s="70"/>
      <c r="B3" s="21" t="s">
        <v>15</v>
      </c>
      <c r="C3" s="16">
        <v>15</v>
      </c>
      <c r="D3" s="14">
        <v>42445</v>
      </c>
      <c r="E3" s="15">
        <v>89.8</v>
      </c>
      <c r="F3" s="18">
        <v>7.85</v>
      </c>
      <c r="G3" s="18">
        <v>9.74</v>
      </c>
      <c r="H3" s="15">
        <v>101.6</v>
      </c>
      <c r="I3" s="28" t="s">
        <v>31</v>
      </c>
      <c r="J3" s="18" t="s">
        <v>32</v>
      </c>
      <c r="K3" s="17">
        <v>2</v>
      </c>
      <c r="L3" s="19">
        <v>16</v>
      </c>
      <c r="M3" s="20">
        <v>1.9E-2</v>
      </c>
      <c r="N3" s="20">
        <v>9.8575418994413435E-3</v>
      </c>
      <c r="O3" s="15">
        <v>0.49805000000000005</v>
      </c>
    </row>
    <row r="4" spans="1:15" x14ac:dyDescent="0.25">
      <c r="A4" s="70"/>
      <c r="B4" s="21" t="s">
        <v>15</v>
      </c>
      <c r="C4" s="16">
        <v>30</v>
      </c>
      <c r="D4" s="14">
        <v>42445</v>
      </c>
      <c r="E4" s="15">
        <v>89.7</v>
      </c>
      <c r="F4" s="18">
        <v>7.86</v>
      </c>
      <c r="G4" s="18">
        <v>9.6</v>
      </c>
      <c r="H4" s="15">
        <v>100.6</v>
      </c>
      <c r="I4" s="28" t="s">
        <v>31</v>
      </c>
      <c r="J4" s="18" t="s">
        <v>32</v>
      </c>
      <c r="K4" s="17">
        <v>9</v>
      </c>
      <c r="L4" s="19">
        <v>16</v>
      </c>
      <c r="M4" s="20">
        <v>1.7999999999999999E-2</v>
      </c>
      <c r="N4" s="20">
        <v>1.1701117318435757E-2</v>
      </c>
      <c r="O4" s="15">
        <v>0.48160000000000014</v>
      </c>
    </row>
    <row r="5" spans="1:15" x14ac:dyDescent="0.25">
      <c r="A5" s="70"/>
      <c r="B5" s="21" t="s">
        <v>15</v>
      </c>
      <c r="C5" s="16">
        <v>50</v>
      </c>
      <c r="D5" s="14">
        <v>42445</v>
      </c>
      <c r="E5" s="15">
        <v>88.5</v>
      </c>
      <c r="F5" s="18">
        <v>7.82</v>
      </c>
      <c r="G5" s="18">
        <v>10.210000000000001</v>
      </c>
      <c r="H5" s="15">
        <v>100</v>
      </c>
      <c r="I5" s="28" t="s">
        <v>31</v>
      </c>
      <c r="J5" s="18" t="s">
        <v>32</v>
      </c>
      <c r="K5" s="17" t="s">
        <v>33</v>
      </c>
      <c r="L5" s="19">
        <v>16</v>
      </c>
      <c r="M5" s="20">
        <v>1.9E-2</v>
      </c>
      <c r="N5" s="20">
        <v>1.7231843575418997E-2</v>
      </c>
      <c r="O5" s="15">
        <v>0.89415000000000011</v>
      </c>
    </row>
    <row r="6" spans="1:15" x14ac:dyDescent="0.25">
      <c r="A6" s="70"/>
      <c r="B6" s="21" t="s">
        <v>15</v>
      </c>
      <c r="C6" s="16">
        <v>80</v>
      </c>
      <c r="D6" s="14">
        <v>42445</v>
      </c>
      <c r="E6" s="15">
        <v>87.8</v>
      </c>
      <c r="F6" s="18">
        <v>7.78</v>
      </c>
      <c r="G6" s="18">
        <v>10.29</v>
      </c>
      <c r="H6" s="15">
        <v>99.7</v>
      </c>
      <c r="I6" s="28" t="s">
        <v>31</v>
      </c>
      <c r="J6" s="18" t="s">
        <v>32</v>
      </c>
      <c r="K6" s="17" t="s">
        <v>33</v>
      </c>
      <c r="L6" s="19">
        <v>16</v>
      </c>
      <c r="M6" s="20">
        <v>2.5000000000000001E-2</v>
      </c>
      <c r="N6" s="20">
        <v>1.0779329608938551E-2</v>
      </c>
      <c r="O6" s="15">
        <v>0.75224999999999997</v>
      </c>
    </row>
    <row r="7" spans="1:15" x14ac:dyDescent="0.25">
      <c r="A7" s="70"/>
      <c r="B7" s="21" t="s">
        <v>15</v>
      </c>
      <c r="C7" s="16">
        <v>100</v>
      </c>
      <c r="D7" s="14">
        <v>42445</v>
      </c>
      <c r="E7" s="15">
        <v>87.9</v>
      </c>
      <c r="F7" s="18">
        <v>7.67</v>
      </c>
      <c r="G7" s="18">
        <v>10.85</v>
      </c>
      <c r="H7" s="15">
        <v>98.7</v>
      </c>
      <c r="I7" s="28" t="s">
        <v>31</v>
      </c>
      <c r="J7" s="18" t="s">
        <v>32</v>
      </c>
      <c r="K7" s="17" t="s">
        <v>33</v>
      </c>
      <c r="L7" s="19">
        <v>16</v>
      </c>
      <c r="M7" s="20">
        <v>2.5000000000000001E-2</v>
      </c>
      <c r="N7" s="20">
        <v>1.1240223463687153E-2</v>
      </c>
      <c r="O7" s="15">
        <v>0.40510000000000013</v>
      </c>
    </row>
    <row r="8" spans="1:15" x14ac:dyDescent="0.25">
      <c r="A8" s="70"/>
      <c r="B8" s="21" t="s">
        <v>19</v>
      </c>
      <c r="C8" s="15" t="s">
        <v>16</v>
      </c>
      <c r="D8" s="14">
        <v>42443</v>
      </c>
      <c r="E8" s="15">
        <v>90.3</v>
      </c>
      <c r="F8" s="18">
        <v>7.66</v>
      </c>
      <c r="G8" s="18">
        <v>9.64</v>
      </c>
      <c r="H8" s="15">
        <v>102.4</v>
      </c>
      <c r="I8" s="28" t="s">
        <v>31</v>
      </c>
      <c r="J8" s="18" t="s">
        <v>32</v>
      </c>
      <c r="K8" s="17">
        <v>3</v>
      </c>
      <c r="L8" s="15">
        <v>15</v>
      </c>
      <c r="M8" s="20">
        <v>1.6E-2</v>
      </c>
      <c r="N8" s="20">
        <v>8.9357541899441374E-3</v>
      </c>
      <c r="O8" s="15">
        <v>0.95930000000000004</v>
      </c>
    </row>
    <row r="9" spans="1:15" x14ac:dyDescent="0.25">
      <c r="A9" s="70"/>
      <c r="B9" s="21" t="s">
        <v>19</v>
      </c>
      <c r="C9" s="16">
        <v>15</v>
      </c>
      <c r="D9" s="14">
        <v>42443</v>
      </c>
      <c r="E9" s="15">
        <v>90.2</v>
      </c>
      <c r="F9" s="18">
        <v>7.73</v>
      </c>
      <c r="G9" s="18">
        <v>10.16</v>
      </c>
      <c r="H9" s="15">
        <v>106.9</v>
      </c>
      <c r="I9" s="28" t="s">
        <v>31</v>
      </c>
      <c r="J9" s="18" t="s">
        <v>32</v>
      </c>
      <c r="K9" s="17">
        <v>4</v>
      </c>
      <c r="L9" s="15">
        <v>15</v>
      </c>
      <c r="M9" s="20">
        <v>1.6E-2</v>
      </c>
      <c r="N9" s="20">
        <v>7.0921787709497244E-3</v>
      </c>
      <c r="O9" s="15">
        <v>0.71850000000000014</v>
      </c>
    </row>
    <row r="10" spans="1:15" x14ac:dyDescent="0.25">
      <c r="A10" s="70"/>
      <c r="B10" s="21" t="s">
        <v>19</v>
      </c>
      <c r="C10" s="16">
        <v>30</v>
      </c>
      <c r="D10" s="14">
        <v>42443</v>
      </c>
      <c r="E10" s="15">
        <v>89.6</v>
      </c>
      <c r="F10" s="18">
        <v>7.77</v>
      </c>
      <c r="G10" s="18">
        <v>9.69</v>
      </c>
      <c r="H10" s="15">
        <v>106.4</v>
      </c>
      <c r="I10" s="28" t="s">
        <v>31</v>
      </c>
      <c r="J10" s="18" t="s">
        <v>32</v>
      </c>
      <c r="K10" s="17">
        <v>4</v>
      </c>
      <c r="L10" s="15">
        <v>15</v>
      </c>
      <c r="M10" s="20">
        <v>1.6E-2</v>
      </c>
      <c r="N10" s="20">
        <v>9.3966480446927396E-3</v>
      </c>
      <c r="O10" s="15">
        <v>0.73394999999999999</v>
      </c>
    </row>
    <row r="11" spans="1:15" x14ac:dyDescent="0.25">
      <c r="A11" s="70"/>
      <c r="B11" s="21" t="s">
        <v>19</v>
      </c>
      <c r="C11" s="16">
        <v>50</v>
      </c>
      <c r="D11" s="14">
        <v>42443</v>
      </c>
      <c r="E11" s="15">
        <v>89</v>
      </c>
      <c r="F11" s="18">
        <v>7.76</v>
      </c>
      <c r="G11" s="18">
        <v>10.11</v>
      </c>
      <c r="H11" s="15">
        <v>102.3</v>
      </c>
      <c r="I11" s="28" t="s">
        <v>31</v>
      </c>
      <c r="J11" s="18" t="s">
        <v>32</v>
      </c>
      <c r="K11" s="17" t="s">
        <v>33</v>
      </c>
      <c r="L11" s="15">
        <v>15</v>
      </c>
      <c r="M11" s="20">
        <v>2.4E-2</v>
      </c>
      <c r="N11" s="20">
        <v>8.4748603351955335E-3</v>
      </c>
      <c r="O11" s="15">
        <v>0.61729999999999996</v>
      </c>
    </row>
    <row r="12" spans="1:15" x14ac:dyDescent="0.25">
      <c r="A12" s="70"/>
      <c r="B12" s="21" t="s">
        <v>19</v>
      </c>
      <c r="C12" s="16">
        <v>80</v>
      </c>
      <c r="D12" s="14">
        <v>42443</v>
      </c>
      <c r="E12" s="15">
        <v>87.7</v>
      </c>
      <c r="F12" s="18">
        <v>7.67</v>
      </c>
      <c r="G12" s="18">
        <v>10.37</v>
      </c>
      <c r="H12" s="15">
        <v>95.1</v>
      </c>
      <c r="I12" s="28" t="s">
        <v>31</v>
      </c>
      <c r="J12" s="18" t="s">
        <v>32</v>
      </c>
      <c r="K12" s="17">
        <v>3</v>
      </c>
      <c r="L12" s="15">
        <v>15</v>
      </c>
      <c r="M12" s="20">
        <v>0.02</v>
      </c>
      <c r="N12" s="20">
        <v>7.5530726256983266E-3</v>
      </c>
      <c r="O12" s="15">
        <v>0.8872000000000001</v>
      </c>
    </row>
    <row r="13" spans="1:15" x14ac:dyDescent="0.25">
      <c r="A13" s="70"/>
      <c r="B13" s="21" t="s">
        <v>19</v>
      </c>
      <c r="C13" s="16">
        <v>100</v>
      </c>
      <c r="D13" s="14">
        <v>42443</v>
      </c>
      <c r="E13" s="15">
        <v>87.8</v>
      </c>
      <c r="F13" s="18">
        <v>7.62</v>
      </c>
      <c r="G13" s="18">
        <v>10.34</v>
      </c>
      <c r="H13" s="15">
        <v>94.4</v>
      </c>
      <c r="I13" s="28" t="s">
        <v>31</v>
      </c>
      <c r="J13" s="18" t="s">
        <v>32</v>
      </c>
      <c r="K13" s="17">
        <v>3</v>
      </c>
      <c r="L13" s="15">
        <v>15</v>
      </c>
      <c r="M13" s="20">
        <v>2.4E-2</v>
      </c>
      <c r="N13" s="20">
        <v>1.3083798882681566E-2</v>
      </c>
      <c r="O13" s="15">
        <v>0.45325000000000015</v>
      </c>
    </row>
    <row r="14" spans="1:15" x14ac:dyDescent="0.25">
      <c r="A14" s="70"/>
      <c r="B14" s="21" t="s">
        <v>20</v>
      </c>
      <c r="C14" s="15" t="s">
        <v>16</v>
      </c>
      <c r="D14" s="14">
        <v>42445</v>
      </c>
      <c r="E14" s="15">
        <v>89.7</v>
      </c>
      <c r="F14" s="18">
        <v>7.78</v>
      </c>
      <c r="G14" s="18">
        <v>9.67</v>
      </c>
      <c r="H14" s="15">
        <v>101.3</v>
      </c>
      <c r="I14" s="28" t="s">
        <v>31</v>
      </c>
      <c r="J14" s="18" t="s">
        <v>32</v>
      </c>
      <c r="K14" s="17" t="s">
        <v>33</v>
      </c>
      <c r="L14" s="19">
        <v>17.5</v>
      </c>
      <c r="M14" s="20">
        <v>2.1000000000000001E-2</v>
      </c>
      <c r="N14" s="20">
        <v>6.6312849162011205E-3</v>
      </c>
      <c r="O14" s="15">
        <v>0.49575000000000002</v>
      </c>
    </row>
    <row r="15" spans="1:15" x14ac:dyDescent="0.25">
      <c r="A15" s="70"/>
      <c r="B15" s="21" t="s">
        <v>20</v>
      </c>
      <c r="C15" s="16">
        <v>15</v>
      </c>
      <c r="D15" s="14">
        <v>42445</v>
      </c>
      <c r="E15" s="15">
        <v>89.4</v>
      </c>
      <c r="F15" s="18">
        <v>7.78</v>
      </c>
      <c r="G15" s="18">
        <v>9.7100000000000009</v>
      </c>
      <c r="H15" s="15">
        <v>101.6</v>
      </c>
      <c r="I15" s="28" t="s">
        <v>31</v>
      </c>
      <c r="J15" s="18" t="s">
        <v>32</v>
      </c>
      <c r="K15" s="17" t="s">
        <v>33</v>
      </c>
      <c r="L15" s="19">
        <v>17.5</v>
      </c>
      <c r="M15" s="20">
        <v>1.6E-2</v>
      </c>
      <c r="N15" s="20">
        <v>7.0921787709497244E-3</v>
      </c>
      <c r="O15" s="15">
        <v>0.46845000000000003</v>
      </c>
    </row>
    <row r="16" spans="1:15" x14ac:dyDescent="0.25">
      <c r="A16" s="70"/>
      <c r="B16" s="21" t="s">
        <v>20</v>
      </c>
      <c r="C16" s="16">
        <v>30</v>
      </c>
      <c r="D16" s="14">
        <v>42445</v>
      </c>
      <c r="E16" s="15">
        <v>89.6</v>
      </c>
      <c r="F16" s="18">
        <v>7.77</v>
      </c>
      <c r="G16" s="18">
        <v>9.68</v>
      </c>
      <c r="H16" s="15">
        <v>101.3</v>
      </c>
      <c r="I16" s="28" t="s">
        <v>31</v>
      </c>
      <c r="J16" s="18" t="s">
        <v>32</v>
      </c>
      <c r="K16" s="17" t="s">
        <v>33</v>
      </c>
      <c r="L16" s="19">
        <v>17.5</v>
      </c>
      <c r="M16" s="20">
        <v>2.4E-2</v>
      </c>
      <c r="N16" s="20">
        <v>1.9997206703910617E-2</v>
      </c>
      <c r="O16" s="15">
        <v>0.64124999999999999</v>
      </c>
    </row>
    <row r="17" spans="1:15" x14ac:dyDescent="0.25">
      <c r="A17" s="70"/>
      <c r="B17" s="21" t="s">
        <v>20</v>
      </c>
      <c r="C17" s="16">
        <v>50</v>
      </c>
      <c r="D17" s="14">
        <v>42445</v>
      </c>
      <c r="E17" s="15">
        <v>88.4</v>
      </c>
      <c r="F17" s="18">
        <v>7.78</v>
      </c>
      <c r="G17" s="18">
        <v>10.17</v>
      </c>
      <c r="H17" s="15">
        <v>102.2</v>
      </c>
      <c r="I17" s="28" t="s">
        <v>31</v>
      </c>
      <c r="J17" s="18" t="s">
        <v>32</v>
      </c>
      <c r="K17" s="17" t="s">
        <v>33</v>
      </c>
      <c r="L17" s="19">
        <v>17.5</v>
      </c>
      <c r="M17" s="20">
        <v>1.9E-2</v>
      </c>
      <c r="N17" s="20">
        <v>7.5530726256983266E-3</v>
      </c>
      <c r="O17" s="15">
        <v>0.76770000000000005</v>
      </c>
    </row>
    <row r="18" spans="1:15" x14ac:dyDescent="0.25">
      <c r="A18" s="70"/>
      <c r="B18" s="21" t="s">
        <v>20</v>
      </c>
      <c r="C18" s="16">
        <v>80</v>
      </c>
      <c r="D18" s="14">
        <v>42445</v>
      </c>
      <c r="E18" s="15">
        <v>87.8</v>
      </c>
      <c r="F18" s="18">
        <v>7.7</v>
      </c>
      <c r="G18" s="18">
        <v>10.36</v>
      </c>
      <c r="H18" s="15">
        <v>96.3</v>
      </c>
      <c r="I18" s="28" t="s">
        <v>31</v>
      </c>
      <c r="J18" s="18" t="s">
        <v>32</v>
      </c>
      <c r="K18" s="17" t="s">
        <v>33</v>
      </c>
      <c r="L18" s="19">
        <v>17.5</v>
      </c>
      <c r="M18" s="20">
        <v>2.1000000000000001E-2</v>
      </c>
      <c r="N18" s="20">
        <v>7.5530726256983266E-3</v>
      </c>
      <c r="O18" s="15">
        <v>0.64615</v>
      </c>
    </row>
    <row r="19" spans="1:15" x14ac:dyDescent="0.25">
      <c r="A19" s="70"/>
      <c r="B19" s="21" t="s">
        <v>20</v>
      </c>
      <c r="C19" s="16">
        <v>100</v>
      </c>
      <c r="D19" s="14">
        <v>42445</v>
      </c>
      <c r="E19" s="15">
        <v>87.6</v>
      </c>
      <c r="F19" s="18">
        <v>7.63</v>
      </c>
      <c r="G19" s="18">
        <v>10.210000000000001</v>
      </c>
      <c r="H19" s="15">
        <v>93.4</v>
      </c>
      <c r="I19" s="28" t="s">
        <v>31</v>
      </c>
      <c r="J19" s="18" t="s">
        <v>32</v>
      </c>
      <c r="K19" s="17" t="s">
        <v>33</v>
      </c>
      <c r="L19" s="19">
        <v>17.5</v>
      </c>
      <c r="M19" s="20">
        <v>2.5000000000000001E-2</v>
      </c>
      <c r="N19" s="20">
        <v>1.4005586592178773E-2</v>
      </c>
      <c r="O19" s="15">
        <v>0.79474999999999996</v>
      </c>
    </row>
    <row r="20" spans="1:15" x14ac:dyDescent="0.25">
      <c r="A20" s="70"/>
      <c r="B20" s="21" t="s">
        <v>21</v>
      </c>
      <c r="C20" s="15" t="s">
        <v>16</v>
      </c>
      <c r="D20" s="14">
        <v>42444</v>
      </c>
      <c r="E20" s="15">
        <v>89.8</v>
      </c>
      <c r="F20" s="18">
        <v>7.81</v>
      </c>
      <c r="G20" s="18">
        <v>9.67</v>
      </c>
      <c r="H20" s="15">
        <v>101.5</v>
      </c>
      <c r="I20" s="28" t="s">
        <v>31</v>
      </c>
      <c r="J20" s="18" t="s">
        <v>32</v>
      </c>
      <c r="K20" s="17" t="s">
        <v>33</v>
      </c>
      <c r="L20" s="15">
        <v>15</v>
      </c>
      <c r="M20" s="20">
        <v>0.01</v>
      </c>
      <c r="N20" s="20">
        <v>1.2622905027932963E-2</v>
      </c>
      <c r="O20" s="15">
        <v>0.55445</v>
      </c>
    </row>
    <row r="21" spans="1:15" x14ac:dyDescent="0.25">
      <c r="A21" s="70"/>
      <c r="B21" s="21" t="s">
        <v>21</v>
      </c>
      <c r="C21" s="16">
        <v>15</v>
      </c>
      <c r="D21" s="14">
        <v>42444</v>
      </c>
      <c r="E21" s="15">
        <v>89.6</v>
      </c>
      <c r="F21" s="18">
        <v>7.79</v>
      </c>
      <c r="G21" s="18">
        <v>10.5</v>
      </c>
      <c r="H21" s="15">
        <v>105</v>
      </c>
      <c r="I21" s="28" t="s">
        <v>31</v>
      </c>
      <c r="J21" s="18" t="s">
        <v>32</v>
      </c>
      <c r="K21" s="17" t="s">
        <v>33</v>
      </c>
      <c r="L21" s="15">
        <v>15</v>
      </c>
      <c r="M21" s="20">
        <v>1.0999999999999999E-2</v>
      </c>
      <c r="N21" s="20">
        <v>1.4927374301675981E-2</v>
      </c>
      <c r="O21" s="15">
        <v>0.48750000000000004</v>
      </c>
    </row>
    <row r="22" spans="1:15" x14ac:dyDescent="0.25">
      <c r="A22" s="70"/>
      <c r="B22" s="21" t="s">
        <v>21</v>
      </c>
      <c r="C22" s="16">
        <v>30</v>
      </c>
      <c r="D22" s="14">
        <v>42444</v>
      </c>
      <c r="E22" s="15">
        <v>89.6</v>
      </c>
      <c r="F22" s="18">
        <v>7.95</v>
      </c>
      <c r="G22" s="18">
        <v>9.5</v>
      </c>
      <c r="H22" s="15">
        <v>99.4</v>
      </c>
      <c r="I22" s="28" t="s">
        <v>31</v>
      </c>
      <c r="J22" s="18" t="s">
        <v>32</v>
      </c>
      <c r="K22" s="17">
        <v>2</v>
      </c>
      <c r="L22" s="15">
        <v>15</v>
      </c>
      <c r="M22" s="20">
        <v>1.9E-2</v>
      </c>
      <c r="N22" s="20">
        <v>1.0318435754189947E-2</v>
      </c>
      <c r="O22" s="15">
        <v>0.43445</v>
      </c>
    </row>
    <row r="23" spans="1:15" x14ac:dyDescent="0.25">
      <c r="A23" s="70"/>
      <c r="B23" s="21" t="s">
        <v>21</v>
      </c>
      <c r="C23" s="16">
        <v>50</v>
      </c>
      <c r="D23" s="14">
        <v>42444</v>
      </c>
      <c r="E23" s="15">
        <v>87.9</v>
      </c>
      <c r="F23" s="18">
        <v>7.86</v>
      </c>
      <c r="G23" s="18">
        <v>10.29</v>
      </c>
      <c r="H23" s="15">
        <v>98.8</v>
      </c>
      <c r="I23" s="28" t="s">
        <v>31</v>
      </c>
      <c r="J23" s="18" t="s">
        <v>32</v>
      </c>
      <c r="K23" s="17">
        <v>4</v>
      </c>
      <c r="L23" s="15">
        <v>15</v>
      </c>
      <c r="M23" s="20">
        <v>2.4E-2</v>
      </c>
      <c r="N23" s="20">
        <v>1.0779329608938551E-2</v>
      </c>
      <c r="O23" s="15">
        <v>0.51170000000000004</v>
      </c>
    </row>
    <row r="24" spans="1:15" x14ac:dyDescent="0.25">
      <c r="A24" s="70"/>
      <c r="B24" s="21" t="s">
        <v>21</v>
      </c>
      <c r="C24" s="16">
        <v>80</v>
      </c>
      <c r="D24" s="14">
        <v>42444</v>
      </c>
      <c r="E24" s="15">
        <v>88</v>
      </c>
      <c r="F24" s="18">
        <v>7.74</v>
      </c>
      <c r="G24" s="18">
        <v>10.1</v>
      </c>
      <c r="H24" s="15">
        <v>92.8</v>
      </c>
      <c r="I24" s="28" t="s">
        <v>31</v>
      </c>
      <c r="J24" s="18" t="s">
        <v>32</v>
      </c>
      <c r="K24" s="17">
        <v>3</v>
      </c>
      <c r="L24" s="15">
        <v>15</v>
      </c>
      <c r="M24" s="20">
        <v>2.7E-2</v>
      </c>
      <c r="N24" s="20">
        <v>1.2622905027932963E-2</v>
      </c>
      <c r="O24" s="15">
        <v>0.48235000000000006</v>
      </c>
    </row>
    <row r="25" spans="1:15" x14ac:dyDescent="0.25">
      <c r="A25" s="70"/>
      <c r="B25" s="21" t="s">
        <v>21</v>
      </c>
      <c r="C25" s="16">
        <v>100</v>
      </c>
      <c r="D25" s="14">
        <v>42444</v>
      </c>
      <c r="E25" s="15">
        <v>86.1</v>
      </c>
      <c r="F25" s="18">
        <v>7.69</v>
      </c>
      <c r="G25" s="18">
        <v>9.8699999999999992</v>
      </c>
      <c r="H25" s="15">
        <v>91</v>
      </c>
      <c r="I25" s="28" t="s">
        <v>31</v>
      </c>
      <c r="J25" s="18" t="s">
        <v>32</v>
      </c>
      <c r="K25" s="17">
        <v>3</v>
      </c>
      <c r="L25" s="15">
        <v>15</v>
      </c>
      <c r="M25" s="20">
        <v>2.4E-2</v>
      </c>
      <c r="N25" s="20">
        <v>8.0139664804469296E-3</v>
      </c>
      <c r="O25" s="15">
        <v>0.31805000000000005</v>
      </c>
    </row>
    <row r="26" spans="1:15" x14ac:dyDescent="0.25">
      <c r="A26" s="70" t="s">
        <v>22</v>
      </c>
      <c r="B26" s="21" t="s">
        <v>15</v>
      </c>
      <c r="C26" s="16" t="s">
        <v>16</v>
      </c>
      <c r="D26" s="14">
        <v>42590</v>
      </c>
      <c r="E26" s="15">
        <v>79.2</v>
      </c>
      <c r="F26" s="18">
        <v>7.98</v>
      </c>
      <c r="G26" s="18">
        <v>10.26</v>
      </c>
      <c r="H26" s="15">
        <v>100</v>
      </c>
      <c r="I26" s="28" t="s">
        <v>31</v>
      </c>
      <c r="J26" s="18" t="s">
        <v>32</v>
      </c>
      <c r="K26" s="17" t="s">
        <v>33</v>
      </c>
      <c r="L26" s="19">
        <v>15</v>
      </c>
      <c r="M26" s="28" t="s">
        <v>31</v>
      </c>
      <c r="N26" s="20">
        <v>7.5884773662551405E-3</v>
      </c>
      <c r="O26" s="15">
        <v>0.73370000000000002</v>
      </c>
    </row>
    <row r="27" spans="1:15" x14ac:dyDescent="0.25">
      <c r="A27" s="70"/>
      <c r="B27" s="21" t="s">
        <v>15</v>
      </c>
      <c r="C27" s="16">
        <v>30</v>
      </c>
      <c r="D27" s="14">
        <v>42590</v>
      </c>
      <c r="E27" s="15">
        <v>79.099999999999994</v>
      </c>
      <c r="F27" s="18">
        <v>7.86</v>
      </c>
      <c r="G27" s="18">
        <v>10.67</v>
      </c>
      <c r="H27" s="15" t="s">
        <v>34</v>
      </c>
      <c r="I27" s="28" t="s">
        <v>31</v>
      </c>
      <c r="J27" s="18" t="s">
        <v>32</v>
      </c>
      <c r="K27" s="17" t="s">
        <v>33</v>
      </c>
      <c r="L27" s="19">
        <v>15</v>
      </c>
      <c r="M27" s="28" t="s">
        <v>31</v>
      </c>
      <c r="N27" s="20">
        <v>8.041152263374483E-3</v>
      </c>
      <c r="O27" s="15">
        <v>1.2024000000000001</v>
      </c>
    </row>
    <row r="28" spans="1:15" x14ac:dyDescent="0.25">
      <c r="A28" s="70"/>
      <c r="B28" s="21" t="s">
        <v>15</v>
      </c>
      <c r="C28" s="16">
        <v>100</v>
      </c>
      <c r="D28" s="14">
        <v>42590</v>
      </c>
      <c r="E28" s="15">
        <v>78.599999999999994</v>
      </c>
      <c r="F28" s="18">
        <v>7.75</v>
      </c>
      <c r="G28" s="18">
        <v>10.17</v>
      </c>
      <c r="H28" s="15">
        <v>98.9</v>
      </c>
      <c r="I28" s="28" t="s">
        <v>31</v>
      </c>
      <c r="J28" s="18" t="s">
        <v>32</v>
      </c>
      <c r="K28" s="17" t="s">
        <v>33</v>
      </c>
      <c r="L28" s="19">
        <v>15</v>
      </c>
      <c r="M28" s="28" t="s">
        <v>31</v>
      </c>
      <c r="N28" s="20">
        <v>3.5144032921810664E-3</v>
      </c>
      <c r="O28" s="15">
        <v>0.7713000000000001</v>
      </c>
    </row>
    <row r="29" spans="1:15" x14ac:dyDescent="0.25">
      <c r="A29" s="70"/>
      <c r="B29" s="21" t="s">
        <v>19</v>
      </c>
      <c r="C29" s="16" t="s">
        <v>16</v>
      </c>
      <c r="D29" s="14">
        <v>42591</v>
      </c>
      <c r="E29" s="15">
        <v>78.900000000000006</v>
      </c>
      <c r="F29" s="18">
        <v>8.01</v>
      </c>
      <c r="G29" s="18">
        <v>10.199999999999999</v>
      </c>
      <c r="H29" s="15">
        <v>99.5</v>
      </c>
      <c r="I29" s="28" t="s">
        <v>31</v>
      </c>
      <c r="J29" s="18" t="s">
        <v>32</v>
      </c>
      <c r="K29" s="17" t="s">
        <v>33</v>
      </c>
      <c r="L29" s="15">
        <v>21.4</v>
      </c>
      <c r="M29" s="28" t="s">
        <v>31</v>
      </c>
      <c r="N29" s="20">
        <v>7.5693581780538364E-3</v>
      </c>
      <c r="O29" s="15">
        <v>0.7046</v>
      </c>
    </row>
    <row r="30" spans="1:15" x14ac:dyDescent="0.25">
      <c r="A30" s="70"/>
      <c r="B30" s="21" t="s">
        <v>19</v>
      </c>
      <c r="C30" s="16">
        <v>30</v>
      </c>
      <c r="D30" s="14">
        <v>42591</v>
      </c>
      <c r="E30" s="15">
        <v>78.900000000000006</v>
      </c>
      <c r="F30" s="18">
        <v>7.94</v>
      </c>
      <c r="G30" s="18">
        <v>10.16</v>
      </c>
      <c r="H30" s="15">
        <v>99</v>
      </c>
      <c r="I30" s="28" t="s">
        <v>31</v>
      </c>
      <c r="J30" s="18" t="s">
        <v>32</v>
      </c>
      <c r="K30" s="17" t="s">
        <v>33</v>
      </c>
      <c r="L30" s="15">
        <v>21.4</v>
      </c>
      <c r="M30" s="28" t="s">
        <v>31</v>
      </c>
      <c r="N30" s="20">
        <v>7.5693581780538364E-3</v>
      </c>
      <c r="O30" s="15">
        <v>0.70460000000000012</v>
      </c>
    </row>
    <row r="31" spans="1:15" x14ac:dyDescent="0.25">
      <c r="A31" s="70"/>
      <c r="B31" s="21" t="s">
        <v>19</v>
      </c>
      <c r="C31" s="16">
        <v>100</v>
      </c>
      <c r="D31" s="14">
        <v>42591</v>
      </c>
      <c r="E31" s="15">
        <v>79</v>
      </c>
      <c r="F31" s="18">
        <v>8.11</v>
      </c>
      <c r="G31" s="18">
        <v>10.17</v>
      </c>
      <c r="H31" s="15">
        <v>99.7</v>
      </c>
      <c r="I31" s="28" t="s">
        <v>31</v>
      </c>
      <c r="J31" s="18" t="s">
        <v>32</v>
      </c>
      <c r="K31" s="17" t="s">
        <v>33</v>
      </c>
      <c r="L31" s="15">
        <v>21.4</v>
      </c>
      <c r="M31" s="28" t="s">
        <v>31</v>
      </c>
      <c r="N31" s="20">
        <v>8.4803312629399656E-3</v>
      </c>
      <c r="O31" s="15">
        <v>0.74334999999999996</v>
      </c>
    </row>
    <row r="32" spans="1:15" x14ac:dyDescent="0.25">
      <c r="A32" s="70"/>
      <c r="B32" s="21" t="s">
        <v>20</v>
      </c>
      <c r="C32" s="16" t="s">
        <v>16</v>
      </c>
      <c r="D32" s="14">
        <v>42591</v>
      </c>
      <c r="E32" s="15">
        <v>78.900000000000006</v>
      </c>
      <c r="F32" s="18">
        <v>7.89</v>
      </c>
      <c r="G32" s="18">
        <v>10.29</v>
      </c>
      <c r="H32" s="15">
        <v>100.5</v>
      </c>
      <c r="I32" s="28" t="s">
        <v>31</v>
      </c>
      <c r="J32" s="18" t="s">
        <v>32</v>
      </c>
      <c r="K32" s="17" t="s">
        <v>33</v>
      </c>
      <c r="L32" s="19">
        <v>16.399999999999999</v>
      </c>
      <c r="M32" s="28" t="s">
        <v>31</v>
      </c>
      <c r="N32" s="20">
        <v>1.6641975308641969E-2</v>
      </c>
      <c r="O32" s="15">
        <v>0.86890000000000012</v>
      </c>
    </row>
    <row r="33" spans="1:15" x14ac:dyDescent="0.25">
      <c r="A33" s="70"/>
      <c r="B33" s="21" t="s">
        <v>20</v>
      </c>
      <c r="C33" s="16">
        <v>30</v>
      </c>
      <c r="D33" s="14">
        <v>42591</v>
      </c>
      <c r="E33" s="15">
        <v>78.8</v>
      </c>
      <c r="F33" s="18">
        <v>7.86</v>
      </c>
      <c r="G33" s="18">
        <v>10.3</v>
      </c>
      <c r="H33" s="15">
        <v>100.3</v>
      </c>
      <c r="I33" s="28" t="s">
        <v>31</v>
      </c>
      <c r="J33" s="18" t="s">
        <v>32</v>
      </c>
      <c r="K33" s="17" t="s">
        <v>33</v>
      </c>
      <c r="L33" s="19">
        <v>16.399999999999999</v>
      </c>
      <c r="M33" s="28" t="s">
        <v>31</v>
      </c>
      <c r="N33" s="20">
        <v>2.5242798353909461E-2</v>
      </c>
      <c r="O33" s="15">
        <v>0.85010000000000008</v>
      </c>
    </row>
    <row r="34" spans="1:15" x14ac:dyDescent="0.25">
      <c r="A34" s="70"/>
      <c r="B34" s="21" t="s">
        <v>20</v>
      </c>
      <c r="C34" s="16">
        <v>100</v>
      </c>
      <c r="D34" s="14">
        <v>42591</v>
      </c>
      <c r="E34" s="15">
        <v>78.3</v>
      </c>
      <c r="F34" s="18">
        <v>7.97</v>
      </c>
      <c r="G34" s="18">
        <v>10.19</v>
      </c>
      <c r="H34" s="15">
        <v>99.3</v>
      </c>
      <c r="I34" s="28" t="s">
        <v>31</v>
      </c>
      <c r="J34" s="18" t="s">
        <v>32</v>
      </c>
      <c r="K34" s="17" t="s">
        <v>33</v>
      </c>
      <c r="L34" s="19">
        <v>16.399999999999999</v>
      </c>
      <c r="M34" s="28" t="s">
        <v>31</v>
      </c>
      <c r="N34" s="20">
        <v>1.9358024691358024E-2</v>
      </c>
      <c r="O34" s="15">
        <v>0.82125000000000004</v>
      </c>
    </row>
    <row r="35" spans="1:15" x14ac:dyDescent="0.25">
      <c r="A35" s="70"/>
      <c r="B35" s="21" t="s">
        <v>21</v>
      </c>
      <c r="C35" s="16" t="s">
        <v>16</v>
      </c>
      <c r="D35" s="14">
        <v>42591</v>
      </c>
      <c r="E35" s="15">
        <v>78.900000000000006</v>
      </c>
      <c r="F35" s="18">
        <v>7.94</v>
      </c>
      <c r="G35" s="18">
        <v>10.28</v>
      </c>
      <c r="H35" s="15">
        <v>100.1</v>
      </c>
      <c r="I35" s="28" t="s">
        <v>31</v>
      </c>
      <c r="J35" s="18" t="s">
        <v>32</v>
      </c>
      <c r="K35" s="17" t="s">
        <v>33</v>
      </c>
      <c r="L35" s="19">
        <v>15.6</v>
      </c>
      <c r="M35" s="28" t="s">
        <v>31</v>
      </c>
      <c r="N35" s="20">
        <v>1.6189300411522632E-2</v>
      </c>
      <c r="O35" s="15">
        <v>0.87404999999999999</v>
      </c>
    </row>
    <row r="36" spans="1:15" x14ac:dyDescent="0.25">
      <c r="A36" s="70"/>
      <c r="B36" s="21" t="s">
        <v>21</v>
      </c>
      <c r="C36" s="16">
        <v>30</v>
      </c>
      <c r="D36" s="14">
        <v>42591</v>
      </c>
      <c r="E36" s="15">
        <v>78.7</v>
      </c>
      <c r="F36" s="18">
        <v>7.8</v>
      </c>
      <c r="G36" s="18">
        <v>10.24</v>
      </c>
      <c r="H36" s="15">
        <v>99.6</v>
      </c>
      <c r="I36" s="28" t="s">
        <v>31</v>
      </c>
      <c r="J36" s="18" t="s">
        <v>32</v>
      </c>
      <c r="K36" s="17" t="s">
        <v>33</v>
      </c>
      <c r="L36" s="19">
        <v>15.6</v>
      </c>
      <c r="M36" s="28" t="s">
        <v>31</v>
      </c>
      <c r="N36" s="20">
        <v>8.4803312629399656E-3</v>
      </c>
      <c r="O36" s="15">
        <v>1.0574000000000003</v>
      </c>
    </row>
    <row r="37" spans="1:15" x14ac:dyDescent="0.25">
      <c r="A37" s="70"/>
      <c r="B37" s="21" t="s">
        <v>21</v>
      </c>
      <c r="C37" s="16">
        <v>100</v>
      </c>
      <c r="D37" s="14">
        <v>42591</v>
      </c>
      <c r="E37" s="15">
        <v>79.2</v>
      </c>
      <c r="F37" s="18">
        <v>7.91</v>
      </c>
      <c r="G37" s="18">
        <v>9.9</v>
      </c>
      <c r="H37" s="15">
        <v>95</v>
      </c>
      <c r="I37" s="28" t="s">
        <v>31</v>
      </c>
      <c r="J37" s="18" t="s">
        <v>32</v>
      </c>
      <c r="K37" s="17" t="s">
        <v>33</v>
      </c>
      <c r="L37" s="19">
        <v>15.6</v>
      </c>
      <c r="M37" s="28" t="s">
        <v>31</v>
      </c>
      <c r="N37" s="20">
        <v>9.8518518518518495E-3</v>
      </c>
      <c r="O37" s="15">
        <v>0.43420000000000003</v>
      </c>
    </row>
    <row r="38" spans="1:15" x14ac:dyDescent="0.25">
      <c r="A38" s="70" t="s">
        <v>24</v>
      </c>
      <c r="B38" s="21" t="s">
        <v>15</v>
      </c>
      <c r="C38" s="15" t="s">
        <v>16</v>
      </c>
      <c r="D38" s="14">
        <v>42808</v>
      </c>
      <c r="E38" s="29">
        <v>89.1</v>
      </c>
      <c r="F38" s="30">
        <v>7.9</v>
      </c>
      <c r="G38" s="30">
        <v>9.69</v>
      </c>
      <c r="H38" s="29">
        <v>102.8</v>
      </c>
      <c r="I38" s="28" t="s">
        <v>31</v>
      </c>
      <c r="J38" s="30" t="s">
        <v>32</v>
      </c>
      <c r="K38" s="30" t="s">
        <v>35</v>
      </c>
      <c r="L38" s="29">
        <v>17.5</v>
      </c>
      <c r="M38" s="31">
        <v>3.6999999999999998E-2</v>
      </c>
      <c r="N38" s="32">
        <v>7.0000000000000001E-3</v>
      </c>
      <c r="O38" s="32">
        <v>1.3</v>
      </c>
    </row>
    <row r="39" spans="1:15" x14ac:dyDescent="0.25">
      <c r="A39" s="70"/>
      <c r="B39" s="21" t="s">
        <v>15</v>
      </c>
      <c r="C39" s="16">
        <v>15</v>
      </c>
      <c r="D39" s="14">
        <v>42808</v>
      </c>
      <c r="E39" s="29">
        <v>88.8</v>
      </c>
      <c r="F39" s="30">
        <v>7.86</v>
      </c>
      <c r="G39" s="30">
        <v>9.68</v>
      </c>
      <c r="H39" s="29">
        <v>101.6</v>
      </c>
      <c r="I39" s="28" t="s">
        <v>31</v>
      </c>
      <c r="J39" s="30">
        <v>1.01</v>
      </c>
      <c r="K39" s="30" t="s">
        <v>35</v>
      </c>
      <c r="L39" s="29">
        <v>17.5</v>
      </c>
      <c r="M39" s="31">
        <v>3.6999999999999998E-2</v>
      </c>
      <c r="N39" s="32">
        <v>8.0000000000000002E-3</v>
      </c>
      <c r="O39" s="32">
        <v>1.4</v>
      </c>
    </row>
    <row r="40" spans="1:15" x14ac:dyDescent="0.25">
      <c r="A40" s="70"/>
      <c r="B40" s="21" t="s">
        <v>15</v>
      </c>
      <c r="C40" s="16">
        <v>30</v>
      </c>
      <c r="D40" s="14">
        <v>42808</v>
      </c>
      <c r="E40" s="29">
        <v>88.5</v>
      </c>
      <c r="F40" s="30">
        <v>7.83</v>
      </c>
      <c r="G40" s="30">
        <v>9.68</v>
      </c>
      <c r="H40" s="29">
        <v>101.5</v>
      </c>
      <c r="I40" s="28" t="s">
        <v>31</v>
      </c>
      <c r="J40" s="30" t="s">
        <v>32</v>
      </c>
      <c r="K40" s="30" t="s">
        <v>35</v>
      </c>
      <c r="L40" s="29">
        <v>17.5</v>
      </c>
      <c r="M40" s="31">
        <v>7.0999999999999994E-2</v>
      </c>
      <c r="N40" s="32">
        <v>8.0000000000000002E-3</v>
      </c>
      <c r="O40" s="32">
        <v>1.2</v>
      </c>
    </row>
    <row r="41" spans="1:15" x14ac:dyDescent="0.25">
      <c r="A41" s="70"/>
      <c r="B41" s="21" t="s">
        <v>15</v>
      </c>
      <c r="C41" s="16">
        <v>50</v>
      </c>
      <c r="D41" s="14">
        <v>42808</v>
      </c>
      <c r="E41" s="29">
        <v>88.2</v>
      </c>
      <c r="F41" s="30">
        <v>7.53</v>
      </c>
      <c r="G41" s="30">
        <v>10.41</v>
      </c>
      <c r="H41" s="29">
        <v>101.4</v>
      </c>
      <c r="I41" s="28" t="s">
        <v>31</v>
      </c>
      <c r="J41" s="30" t="s">
        <v>32</v>
      </c>
      <c r="K41" s="30" t="s">
        <v>35</v>
      </c>
      <c r="L41" s="29">
        <v>17.5</v>
      </c>
      <c r="M41" s="31">
        <v>6.4000000000000001E-2</v>
      </c>
      <c r="N41" s="32">
        <v>8.9999999999999993E-3</v>
      </c>
      <c r="O41" s="32">
        <v>1.3</v>
      </c>
    </row>
    <row r="42" spans="1:15" x14ac:dyDescent="0.25">
      <c r="A42" s="70"/>
      <c r="B42" s="21" t="s">
        <v>15</v>
      </c>
      <c r="C42" s="16">
        <v>80</v>
      </c>
      <c r="D42" s="14">
        <v>42808</v>
      </c>
      <c r="E42" s="29">
        <v>87.8</v>
      </c>
      <c r="F42" s="30">
        <v>7.19</v>
      </c>
      <c r="G42" s="30">
        <v>10.37</v>
      </c>
      <c r="H42" s="29">
        <v>95.7</v>
      </c>
      <c r="I42" s="28" t="s">
        <v>31</v>
      </c>
      <c r="J42" s="30" t="s">
        <v>32</v>
      </c>
      <c r="K42" s="30" t="s">
        <v>35</v>
      </c>
      <c r="L42" s="29">
        <v>17.5</v>
      </c>
      <c r="M42" s="31">
        <v>2.3E-2</v>
      </c>
      <c r="N42" s="32">
        <v>7.0000000000000001E-3</v>
      </c>
      <c r="O42" s="32">
        <v>0.7</v>
      </c>
    </row>
    <row r="43" spans="1:15" x14ac:dyDescent="0.25">
      <c r="A43" s="70"/>
      <c r="B43" s="21" t="s">
        <v>15</v>
      </c>
      <c r="C43" s="16">
        <v>100</v>
      </c>
      <c r="D43" s="14">
        <v>42808</v>
      </c>
      <c r="E43" s="29">
        <v>88.1</v>
      </c>
      <c r="F43" s="30">
        <v>7.15</v>
      </c>
      <c r="G43" s="30">
        <v>10.29</v>
      </c>
      <c r="H43" s="29">
        <v>94</v>
      </c>
      <c r="I43" s="28" t="s">
        <v>31</v>
      </c>
      <c r="J43" s="30" t="s">
        <v>32</v>
      </c>
      <c r="K43" s="30" t="s">
        <v>35</v>
      </c>
      <c r="L43" s="29">
        <v>17.5</v>
      </c>
      <c r="M43" s="31">
        <v>6.8000000000000005E-2</v>
      </c>
      <c r="N43" s="32">
        <v>7.0000000000000001E-3</v>
      </c>
      <c r="O43" s="32">
        <v>1</v>
      </c>
    </row>
    <row r="44" spans="1:15" x14ac:dyDescent="0.25">
      <c r="A44" s="70"/>
      <c r="B44" s="21" t="s">
        <v>19</v>
      </c>
      <c r="C44" s="15" t="s">
        <v>16</v>
      </c>
      <c r="D44" s="14">
        <v>42807</v>
      </c>
      <c r="E44" s="29">
        <v>89.3</v>
      </c>
      <c r="F44" s="30">
        <v>7.7</v>
      </c>
      <c r="G44" s="30">
        <v>9.77</v>
      </c>
      <c r="H44" s="29">
        <v>103.1</v>
      </c>
      <c r="I44" s="28" t="s">
        <v>31</v>
      </c>
      <c r="J44" s="30" t="s">
        <v>32</v>
      </c>
      <c r="K44" s="30">
        <v>3.2</v>
      </c>
      <c r="L44" s="29">
        <v>13.5</v>
      </c>
      <c r="M44" s="31">
        <v>0.53</v>
      </c>
      <c r="N44" s="32">
        <v>7.0000000000000001E-3</v>
      </c>
      <c r="O44" s="32">
        <v>1.4</v>
      </c>
    </row>
    <row r="45" spans="1:15" x14ac:dyDescent="0.25">
      <c r="A45" s="70"/>
      <c r="B45" s="21" t="s">
        <v>19</v>
      </c>
      <c r="C45" s="16">
        <v>15</v>
      </c>
      <c r="D45" s="14">
        <v>42807</v>
      </c>
      <c r="E45" s="29">
        <v>89.9</v>
      </c>
      <c r="F45" s="30">
        <v>7.66</v>
      </c>
      <c r="G45" s="30">
        <v>10.01</v>
      </c>
      <c r="H45" s="29">
        <v>104.6</v>
      </c>
      <c r="I45" s="28" t="s">
        <v>31</v>
      </c>
      <c r="J45" s="30" t="s">
        <v>32</v>
      </c>
      <c r="K45" s="30" t="s">
        <v>35</v>
      </c>
      <c r="L45" s="29">
        <v>13.5</v>
      </c>
      <c r="M45" s="31">
        <v>4.8000000000000001E-2</v>
      </c>
      <c r="N45" s="32">
        <v>8.0000000000000002E-3</v>
      </c>
      <c r="O45" s="32">
        <v>1.6</v>
      </c>
    </row>
    <row r="46" spans="1:15" x14ac:dyDescent="0.25">
      <c r="A46" s="70"/>
      <c r="B46" s="21" t="s">
        <v>19</v>
      </c>
      <c r="C46" s="16">
        <v>30</v>
      </c>
      <c r="D46" s="14">
        <v>42807</v>
      </c>
      <c r="E46" s="29">
        <v>89.9</v>
      </c>
      <c r="F46" s="30">
        <v>7.74</v>
      </c>
      <c r="G46" s="30">
        <v>10.029999999999999</v>
      </c>
      <c r="H46" s="29">
        <v>104.6</v>
      </c>
      <c r="I46" s="28" t="s">
        <v>31</v>
      </c>
      <c r="J46" s="30" t="s">
        <v>32</v>
      </c>
      <c r="K46" s="30" t="s">
        <v>35</v>
      </c>
      <c r="L46" s="29">
        <v>13.5</v>
      </c>
      <c r="M46" s="31">
        <v>3.9E-2</v>
      </c>
      <c r="N46" s="32">
        <v>6.0000000000000001E-3</v>
      </c>
      <c r="O46" s="32">
        <v>0.9</v>
      </c>
    </row>
    <row r="47" spans="1:15" x14ac:dyDescent="0.25">
      <c r="A47" s="70"/>
      <c r="B47" s="21" t="s">
        <v>19</v>
      </c>
      <c r="C47" s="16">
        <v>50</v>
      </c>
      <c r="D47" s="14">
        <v>42807</v>
      </c>
      <c r="E47" s="29">
        <v>91</v>
      </c>
      <c r="F47" s="30">
        <v>7.75</v>
      </c>
      <c r="G47" s="30">
        <v>10.52</v>
      </c>
      <c r="H47" s="29">
        <v>101.2</v>
      </c>
      <c r="I47" s="28" t="s">
        <v>31</v>
      </c>
      <c r="J47" s="30">
        <v>1.06</v>
      </c>
      <c r="K47" s="30" t="s">
        <v>35</v>
      </c>
      <c r="L47" s="29">
        <v>13.5</v>
      </c>
      <c r="M47" s="31">
        <v>4.2999999999999997E-2</v>
      </c>
      <c r="N47" s="32">
        <v>8.0000000000000002E-3</v>
      </c>
      <c r="O47" s="32">
        <v>0.7</v>
      </c>
    </row>
    <row r="48" spans="1:15" x14ac:dyDescent="0.25">
      <c r="A48" s="70"/>
      <c r="B48" s="21" t="s">
        <v>19</v>
      </c>
      <c r="C48" s="16">
        <v>80</v>
      </c>
      <c r="D48" s="14">
        <v>42807</v>
      </c>
      <c r="E48" s="29">
        <v>90.1</v>
      </c>
      <c r="F48" s="30">
        <v>7.67</v>
      </c>
      <c r="G48" s="30">
        <v>10.81</v>
      </c>
      <c r="H48" s="29">
        <v>99.4</v>
      </c>
      <c r="I48" s="28" t="s">
        <v>31</v>
      </c>
      <c r="J48" s="30" t="s">
        <v>32</v>
      </c>
      <c r="K48" s="30" t="s">
        <v>35</v>
      </c>
      <c r="L48" s="29">
        <v>13.5</v>
      </c>
      <c r="M48" s="31">
        <v>5.8999999999999997E-2</v>
      </c>
      <c r="N48" s="32">
        <v>8.9999999999999993E-3</v>
      </c>
      <c r="O48" s="32">
        <v>0.8</v>
      </c>
    </row>
    <row r="49" spans="1:15" x14ac:dyDescent="0.25">
      <c r="A49" s="70"/>
      <c r="B49" s="21" t="s">
        <v>19</v>
      </c>
      <c r="C49" s="16">
        <v>100</v>
      </c>
      <c r="D49" s="14">
        <v>42807</v>
      </c>
      <c r="E49" s="29">
        <v>90.3</v>
      </c>
      <c r="F49" s="30">
        <v>7.61</v>
      </c>
      <c r="G49" s="30">
        <v>10.76</v>
      </c>
      <c r="H49" s="29">
        <v>98.1</v>
      </c>
      <c r="I49" s="28" t="s">
        <v>31</v>
      </c>
      <c r="J49" s="30" t="s">
        <v>32</v>
      </c>
      <c r="K49" s="30" t="s">
        <v>35</v>
      </c>
      <c r="L49" s="29">
        <v>13.5</v>
      </c>
      <c r="M49" s="31">
        <v>4.7E-2</v>
      </c>
      <c r="N49" s="32">
        <v>8.0000000000000002E-3</v>
      </c>
      <c r="O49" s="32">
        <v>0.7</v>
      </c>
    </row>
    <row r="50" spans="1:15" x14ac:dyDescent="0.25">
      <c r="A50" s="70"/>
      <c r="B50" s="21" t="s">
        <v>20</v>
      </c>
      <c r="C50" s="15" t="s">
        <v>16</v>
      </c>
      <c r="D50" s="14">
        <v>42808</v>
      </c>
      <c r="E50" s="29">
        <v>88.9</v>
      </c>
      <c r="F50" s="30">
        <v>7.78</v>
      </c>
      <c r="G50" s="30">
        <v>9.68</v>
      </c>
      <c r="H50" s="29">
        <v>101.8</v>
      </c>
      <c r="I50" s="28" t="s">
        <v>31</v>
      </c>
      <c r="J50" s="30" t="s">
        <v>32</v>
      </c>
      <c r="K50" s="30" t="s">
        <v>35</v>
      </c>
      <c r="L50" s="33">
        <v>17.5</v>
      </c>
      <c r="M50" s="31">
        <v>0.66200000000000003</v>
      </c>
      <c r="N50" s="32">
        <v>7.0000000000000001E-3</v>
      </c>
      <c r="O50" s="32">
        <v>1.4</v>
      </c>
    </row>
    <row r="51" spans="1:15" x14ac:dyDescent="0.25">
      <c r="A51" s="70"/>
      <c r="B51" s="21" t="s">
        <v>20</v>
      </c>
      <c r="C51" s="16">
        <v>15</v>
      </c>
      <c r="D51" s="14">
        <v>42808</v>
      </c>
      <c r="E51" s="29">
        <v>88.4</v>
      </c>
      <c r="F51" s="30">
        <v>7.79</v>
      </c>
      <c r="G51" s="30">
        <v>9.69</v>
      </c>
      <c r="H51" s="29">
        <v>102</v>
      </c>
      <c r="I51" s="28" t="s">
        <v>31</v>
      </c>
      <c r="J51" s="30" t="s">
        <v>32</v>
      </c>
      <c r="K51" s="30" t="s">
        <v>35</v>
      </c>
      <c r="L51" s="33">
        <v>17.5</v>
      </c>
      <c r="M51" s="31">
        <v>0.65200000000000002</v>
      </c>
      <c r="N51" s="32">
        <v>5.0000000000000001E-3</v>
      </c>
      <c r="O51" s="32">
        <v>2.2000000000000002</v>
      </c>
    </row>
    <row r="52" spans="1:15" x14ac:dyDescent="0.25">
      <c r="A52" s="70"/>
      <c r="B52" s="21" t="s">
        <v>20</v>
      </c>
      <c r="C52" s="16">
        <v>30</v>
      </c>
      <c r="D52" s="14">
        <v>42808</v>
      </c>
      <c r="E52" s="29">
        <v>88.6</v>
      </c>
      <c r="F52" s="30">
        <v>7.67</v>
      </c>
      <c r="G52" s="30">
        <v>9.75</v>
      </c>
      <c r="H52" s="29">
        <v>101.1</v>
      </c>
      <c r="I52" s="28" t="s">
        <v>31</v>
      </c>
      <c r="J52" s="30" t="s">
        <v>32</v>
      </c>
      <c r="K52" s="30" t="s">
        <v>35</v>
      </c>
      <c r="L52" s="33">
        <v>17.5</v>
      </c>
      <c r="M52" s="31">
        <v>1.6E-2</v>
      </c>
      <c r="N52" s="32">
        <v>5.0000000000000001E-3</v>
      </c>
      <c r="O52" s="32">
        <v>0.9</v>
      </c>
    </row>
    <row r="53" spans="1:15" x14ac:dyDescent="0.25">
      <c r="A53" s="70"/>
      <c r="B53" s="21" t="s">
        <v>20</v>
      </c>
      <c r="C53" s="16">
        <v>50</v>
      </c>
      <c r="D53" s="14">
        <v>42808</v>
      </c>
      <c r="E53" s="29">
        <v>88</v>
      </c>
      <c r="F53" s="30">
        <v>7.35</v>
      </c>
      <c r="G53" s="30">
        <v>10.49</v>
      </c>
      <c r="H53" s="29">
        <v>98.1</v>
      </c>
      <c r="I53" s="28" t="s">
        <v>31</v>
      </c>
      <c r="J53" s="30" t="s">
        <v>32</v>
      </c>
      <c r="K53" s="30" t="s">
        <v>35</v>
      </c>
      <c r="L53" s="33">
        <v>17.5</v>
      </c>
      <c r="M53" s="31">
        <v>0.71</v>
      </c>
      <c r="N53" s="32">
        <v>8.0000000000000002E-3</v>
      </c>
      <c r="O53" s="32">
        <v>1</v>
      </c>
    </row>
    <row r="54" spans="1:15" x14ac:dyDescent="0.25">
      <c r="A54" s="70"/>
      <c r="B54" s="21" t="s">
        <v>20</v>
      </c>
      <c r="C54" s="16">
        <v>80</v>
      </c>
      <c r="D54" s="14">
        <v>42808</v>
      </c>
      <c r="E54" s="29">
        <v>88.1</v>
      </c>
      <c r="F54" s="30">
        <v>7.09</v>
      </c>
      <c r="G54" s="30">
        <v>10.31</v>
      </c>
      <c r="H54" s="29">
        <v>94.7</v>
      </c>
      <c r="I54" s="28" t="s">
        <v>31</v>
      </c>
      <c r="J54" s="30" t="s">
        <v>32</v>
      </c>
      <c r="K54" s="30" t="s">
        <v>35</v>
      </c>
      <c r="L54" s="33">
        <v>17.5</v>
      </c>
      <c r="M54" s="31">
        <v>0.04</v>
      </c>
      <c r="N54" s="32">
        <v>8.0000000000000002E-3</v>
      </c>
      <c r="O54" s="32">
        <v>0.7</v>
      </c>
    </row>
    <row r="55" spans="1:15" x14ac:dyDescent="0.25">
      <c r="A55" s="70"/>
      <c r="B55" s="21" t="s">
        <v>20</v>
      </c>
      <c r="C55" s="16">
        <v>100</v>
      </c>
      <c r="D55" s="14">
        <v>42808</v>
      </c>
      <c r="E55" s="29">
        <v>88.1</v>
      </c>
      <c r="F55" s="30">
        <v>6.98</v>
      </c>
      <c r="G55" s="30">
        <v>10.199999999999999</v>
      </c>
      <c r="H55" s="29">
        <v>93.2</v>
      </c>
      <c r="I55" s="28" t="s">
        <v>31</v>
      </c>
      <c r="J55" s="30" t="s">
        <v>32</v>
      </c>
      <c r="K55" s="30" t="s">
        <v>35</v>
      </c>
      <c r="L55" s="33">
        <v>17.5</v>
      </c>
      <c r="M55" s="31">
        <v>0.70799999999999996</v>
      </c>
      <c r="N55" s="32">
        <v>8.0000000000000002E-3</v>
      </c>
      <c r="O55" s="32">
        <v>0.8</v>
      </c>
    </row>
    <row r="56" spans="1:15" x14ac:dyDescent="0.25">
      <c r="A56" s="70"/>
      <c r="B56" s="21" t="s">
        <v>21</v>
      </c>
      <c r="C56" s="15" t="s">
        <v>16</v>
      </c>
      <c r="D56" s="14">
        <v>42809</v>
      </c>
      <c r="E56" s="29">
        <v>89.9</v>
      </c>
      <c r="F56" s="30">
        <v>7.87</v>
      </c>
      <c r="G56" s="30">
        <v>9.9499999999999993</v>
      </c>
      <c r="H56" s="29">
        <v>104.5</v>
      </c>
      <c r="I56" s="28" t="s">
        <v>31</v>
      </c>
      <c r="J56" s="30" t="s">
        <v>32</v>
      </c>
      <c r="K56" s="30" t="s">
        <v>35</v>
      </c>
      <c r="L56" s="29">
        <v>17</v>
      </c>
      <c r="M56" s="31">
        <v>0.71799999999999997</v>
      </c>
      <c r="N56" s="32">
        <v>6.0000000000000001E-3</v>
      </c>
      <c r="O56" s="32">
        <v>1.3</v>
      </c>
    </row>
    <row r="57" spans="1:15" x14ac:dyDescent="0.25">
      <c r="A57" s="70"/>
      <c r="B57" s="21" t="s">
        <v>21</v>
      </c>
      <c r="C57" s="16">
        <v>15</v>
      </c>
      <c r="D57" s="14">
        <v>42809</v>
      </c>
      <c r="E57" s="29">
        <v>88.5</v>
      </c>
      <c r="F57" s="30">
        <v>7.81</v>
      </c>
      <c r="G57" s="30">
        <v>9.61</v>
      </c>
      <c r="H57" s="29">
        <v>101.1</v>
      </c>
      <c r="I57" s="28" t="s">
        <v>31</v>
      </c>
      <c r="J57" s="30" t="s">
        <v>32</v>
      </c>
      <c r="K57" s="30" t="s">
        <v>35</v>
      </c>
      <c r="L57" s="29">
        <v>17</v>
      </c>
      <c r="M57" s="31">
        <v>0.109</v>
      </c>
      <c r="N57" s="32">
        <v>7.0000000000000001E-3</v>
      </c>
      <c r="O57" s="32">
        <v>1.5</v>
      </c>
    </row>
    <row r="58" spans="1:15" x14ac:dyDescent="0.25">
      <c r="A58" s="70"/>
      <c r="B58" s="21" t="s">
        <v>21</v>
      </c>
      <c r="C58" s="16">
        <v>30</v>
      </c>
      <c r="D58" s="14">
        <v>42809</v>
      </c>
      <c r="E58" s="29">
        <v>88.5</v>
      </c>
      <c r="F58" s="30">
        <v>7.72</v>
      </c>
      <c r="G58" s="30">
        <v>9.65</v>
      </c>
      <c r="H58" s="29">
        <v>101.1</v>
      </c>
      <c r="I58" s="28" t="s">
        <v>31</v>
      </c>
      <c r="J58" s="30" t="s">
        <v>32</v>
      </c>
      <c r="K58" s="30" t="s">
        <v>35</v>
      </c>
      <c r="L58" s="29">
        <v>17</v>
      </c>
      <c r="M58" s="31">
        <v>5.2999999999999999E-2</v>
      </c>
      <c r="N58" s="32">
        <v>6.0000000000000001E-3</v>
      </c>
      <c r="O58" s="32">
        <v>1.3</v>
      </c>
    </row>
    <row r="59" spans="1:15" x14ac:dyDescent="0.25">
      <c r="A59" s="70"/>
      <c r="B59" s="21" t="s">
        <v>21</v>
      </c>
      <c r="C59" s="16">
        <v>50</v>
      </c>
      <c r="D59" s="14">
        <v>42809</v>
      </c>
      <c r="E59" s="29">
        <v>88.2</v>
      </c>
      <c r="F59" s="30">
        <v>7.44</v>
      </c>
      <c r="G59" s="30">
        <v>10.39</v>
      </c>
      <c r="H59" s="29">
        <v>99.2</v>
      </c>
      <c r="I59" s="28" t="s">
        <v>31</v>
      </c>
      <c r="J59" s="30" t="s">
        <v>32</v>
      </c>
      <c r="K59" s="30">
        <v>3.2</v>
      </c>
      <c r="L59" s="29">
        <v>17</v>
      </c>
      <c r="M59" s="31">
        <v>0.56299999999999994</v>
      </c>
      <c r="N59" s="32">
        <v>0.01</v>
      </c>
      <c r="O59" s="32">
        <v>1.4</v>
      </c>
    </row>
    <row r="60" spans="1:15" x14ac:dyDescent="0.25">
      <c r="A60" s="70"/>
      <c r="B60" s="21" t="s">
        <v>21</v>
      </c>
      <c r="C60" s="16">
        <v>80</v>
      </c>
      <c r="D60" s="14">
        <v>42809</v>
      </c>
      <c r="E60" s="29">
        <v>88.1</v>
      </c>
      <c r="F60" s="30">
        <v>7.19</v>
      </c>
      <c r="G60" s="30">
        <v>10.32</v>
      </c>
      <c r="H60" s="29">
        <v>94.6</v>
      </c>
      <c r="I60" s="28" t="s">
        <v>31</v>
      </c>
      <c r="J60" s="30" t="s">
        <v>32</v>
      </c>
      <c r="K60" s="30" t="s">
        <v>35</v>
      </c>
      <c r="L60" s="29">
        <v>17</v>
      </c>
      <c r="M60" s="31">
        <v>0.56799999999999995</v>
      </c>
      <c r="N60" s="32">
        <v>0.01</v>
      </c>
      <c r="O60" s="32">
        <v>1.2</v>
      </c>
    </row>
    <row r="61" spans="1:15" x14ac:dyDescent="0.25">
      <c r="A61" s="70"/>
      <c r="B61" s="21" t="s">
        <v>21</v>
      </c>
      <c r="C61" s="16">
        <v>100</v>
      </c>
      <c r="D61" s="14">
        <v>42809</v>
      </c>
      <c r="E61" s="29">
        <v>88.1</v>
      </c>
      <c r="F61" s="30">
        <v>7.09</v>
      </c>
      <c r="G61" s="30">
        <v>10.16</v>
      </c>
      <c r="H61" s="29">
        <v>92.8</v>
      </c>
      <c r="I61" s="28" t="s">
        <v>31</v>
      </c>
      <c r="J61" s="30" t="s">
        <v>32</v>
      </c>
      <c r="K61" s="30" t="s">
        <v>35</v>
      </c>
      <c r="L61" s="29">
        <v>17</v>
      </c>
      <c r="M61" s="31">
        <v>7.0999999999999994E-2</v>
      </c>
      <c r="N61" s="32">
        <v>0.01</v>
      </c>
      <c r="O61" s="32">
        <v>1</v>
      </c>
    </row>
    <row r="62" spans="1:15" x14ac:dyDescent="0.25">
      <c r="A62" s="70" t="s">
        <v>26</v>
      </c>
      <c r="B62" s="21" t="s">
        <v>15</v>
      </c>
      <c r="C62" s="16" t="s">
        <v>16</v>
      </c>
      <c r="D62" s="14">
        <v>42949</v>
      </c>
      <c r="E62" s="29">
        <v>89.2</v>
      </c>
      <c r="F62" s="30">
        <v>7.72</v>
      </c>
      <c r="G62" s="30">
        <v>11.25</v>
      </c>
      <c r="H62" s="29">
        <v>101.1</v>
      </c>
      <c r="I62" s="28" t="s">
        <v>31</v>
      </c>
      <c r="J62" s="30" t="s">
        <v>32</v>
      </c>
      <c r="K62" s="30" t="s">
        <v>35</v>
      </c>
      <c r="L62" s="33">
        <v>11.5</v>
      </c>
      <c r="M62" s="31">
        <v>3.9E-2</v>
      </c>
      <c r="N62" s="32">
        <v>8.0000000000000002E-3</v>
      </c>
      <c r="O62" s="32">
        <v>1.4</v>
      </c>
    </row>
    <row r="63" spans="1:15" x14ac:dyDescent="0.25">
      <c r="A63" s="70"/>
      <c r="B63" s="21" t="s">
        <v>15</v>
      </c>
      <c r="C63" s="16">
        <v>30</v>
      </c>
      <c r="D63" s="14">
        <v>42949</v>
      </c>
      <c r="E63" s="29">
        <v>89.3</v>
      </c>
      <c r="F63" s="30">
        <v>7.71</v>
      </c>
      <c r="G63" s="30">
        <v>10.82</v>
      </c>
      <c r="H63" s="29">
        <v>97.4</v>
      </c>
      <c r="I63" s="28" t="s">
        <v>31</v>
      </c>
      <c r="J63" s="30" t="s">
        <v>32</v>
      </c>
      <c r="K63" s="30" t="s">
        <v>35</v>
      </c>
      <c r="L63" s="33">
        <v>11.5</v>
      </c>
      <c r="M63" s="31">
        <v>5.1999999999999998E-2</v>
      </c>
      <c r="N63" s="32">
        <v>8.9999999999999993E-3</v>
      </c>
      <c r="O63" s="32">
        <v>2</v>
      </c>
    </row>
    <row r="64" spans="1:15" x14ac:dyDescent="0.25">
      <c r="A64" s="70"/>
      <c r="B64" s="21" t="s">
        <v>15</v>
      </c>
      <c r="C64" s="16">
        <v>100</v>
      </c>
      <c r="D64" s="14">
        <v>42949</v>
      </c>
      <c r="E64" s="29">
        <v>89.3</v>
      </c>
      <c r="F64" s="30">
        <v>7.63</v>
      </c>
      <c r="G64" s="30">
        <v>10.82</v>
      </c>
      <c r="H64" s="29">
        <v>97.3</v>
      </c>
      <c r="I64" s="28" t="s">
        <v>31</v>
      </c>
      <c r="J64" s="30" t="s">
        <v>32</v>
      </c>
      <c r="K64" s="30" t="s">
        <v>35</v>
      </c>
      <c r="L64" s="33">
        <v>11.5</v>
      </c>
      <c r="M64" s="31">
        <v>0.09</v>
      </c>
      <c r="N64" s="32">
        <v>8.0000000000000002E-3</v>
      </c>
      <c r="O64" s="32">
        <v>2.1</v>
      </c>
    </row>
    <row r="65" spans="1:15" x14ac:dyDescent="0.25">
      <c r="A65" s="70"/>
      <c r="B65" s="21" t="s">
        <v>19</v>
      </c>
      <c r="C65" s="16" t="s">
        <v>16</v>
      </c>
      <c r="D65" s="14">
        <v>42948</v>
      </c>
      <c r="E65" s="29">
        <v>89.1</v>
      </c>
      <c r="F65" s="30">
        <v>7.7</v>
      </c>
      <c r="G65" s="30">
        <v>10.99</v>
      </c>
      <c r="H65" s="29">
        <v>99.4</v>
      </c>
      <c r="I65" s="28" t="s">
        <v>31</v>
      </c>
      <c r="J65" s="30" t="s">
        <v>32</v>
      </c>
      <c r="K65" s="30" t="s">
        <v>35</v>
      </c>
      <c r="L65" s="29">
        <v>11</v>
      </c>
      <c r="M65" s="31">
        <v>0.03</v>
      </c>
      <c r="N65" s="32">
        <v>8.9999999999999993E-3</v>
      </c>
      <c r="O65" s="32">
        <v>1</v>
      </c>
    </row>
    <row r="66" spans="1:15" x14ac:dyDescent="0.25">
      <c r="A66" s="70"/>
      <c r="B66" s="21" t="s">
        <v>19</v>
      </c>
      <c r="C66" s="16">
        <v>30</v>
      </c>
      <c r="D66" s="14">
        <v>42948</v>
      </c>
      <c r="E66" s="29">
        <v>89.3</v>
      </c>
      <c r="F66" s="30">
        <v>7.7</v>
      </c>
      <c r="G66" s="30">
        <v>10.68</v>
      </c>
      <c r="H66" s="29">
        <v>96.9</v>
      </c>
      <c r="I66" s="28" t="s">
        <v>31</v>
      </c>
      <c r="J66" s="30" t="s">
        <v>32</v>
      </c>
      <c r="K66" s="30" t="s">
        <v>35</v>
      </c>
      <c r="L66" s="29">
        <v>11</v>
      </c>
      <c r="M66" s="31">
        <v>4.7E-2</v>
      </c>
      <c r="N66" s="32">
        <v>8.0000000000000002E-3</v>
      </c>
      <c r="O66" s="32">
        <v>1.5</v>
      </c>
    </row>
    <row r="67" spans="1:15" x14ac:dyDescent="0.25">
      <c r="A67" s="70"/>
      <c r="B67" s="21" t="s">
        <v>19</v>
      </c>
      <c r="C67" s="16">
        <v>100</v>
      </c>
      <c r="D67" s="14">
        <v>42948</v>
      </c>
      <c r="E67" s="29">
        <v>89.5</v>
      </c>
      <c r="F67" s="30">
        <v>7.7</v>
      </c>
      <c r="G67" s="30">
        <v>10.61</v>
      </c>
      <c r="H67" s="29">
        <v>96.3</v>
      </c>
      <c r="I67" s="28" t="s">
        <v>31</v>
      </c>
      <c r="J67" s="30" t="s">
        <v>32</v>
      </c>
      <c r="K67" s="30" t="s">
        <v>35</v>
      </c>
      <c r="L67" s="29">
        <v>11</v>
      </c>
      <c r="M67" s="31">
        <v>5.5E-2</v>
      </c>
      <c r="N67" s="32">
        <v>8.0000000000000002E-3</v>
      </c>
      <c r="O67" s="32">
        <v>1.3</v>
      </c>
    </row>
    <row r="68" spans="1:15" x14ac:dyDescent="0.25">
      <c r="A68" s="70"/>
      <c r="B68" s="21" t="s">
        <v>20</v>
      </c>
      <c r="C68" s="16" t="s">
        <v>16</v>
      </c>
      <c r="D68" s="14">
        <v>42948</v>
      </c>
      <c r="E68" s="29">
        <v>89.9</v>
      </c>
      <c r="F68" s="30">
        <v>8.1</v>
      </c>
      <c r="G68" s="30">
        <v>11.42</v>
      </c>
      <c r="H68" s="29">
        <v>102.2</v>
      </c>
      <c r="I68" s="28" t="s">
        <v>31</v>
      </c>
      <c r="J68" s="30" t="s">
        <v>32</v>
      </c>
      <c r="K68" s="30" t="s">
        <v>35</v>
      </c>
      <c r="L68" s="29">
        <v>9.5</v>
      </c>
      <c r="M68" s="31">
        <v>5.2999999999999999E-2</v>
      </c>
      <c r="N68" s="32">
        <v>8.0000000000000002E-3</v>
      </c>
      <c r="O68" s="32">
        <v>1.4</v>
      </c>
    </row>
    <row r="69" spans="1:15" x14ac:dyDescent="0.25">
      <c r="A69" s="70"/>
      <c r="B69" s="21" t="s">
        <v>20</v>
      </c>
      <c r="C69" s="16">
        <v>30</v>
      </c>
      <c r="D69" s="14">
        <v>42948</v>
      </c>
      <c r="E69" s="29">
        <v>89.2</v>
      </c>
      <c r="F69" s="30">
        <v>7.8</v>
      </c>
      <c r="G69" s="30">
        <v>10.84</v>
      </c>
      <c r="H69" s="29">
        <v>98.2</v>
      </c>
      <c r="I69" s="28" t="s">
        <v>31</v>
      </c>
      <c r="J69" s="30" t="s">
        <v>32</v>
      </c>
      <c r="K69" s="30" t="s">
        <v>35</v>
      </c>
      <c r="L69" s="29">
        <v>9.5</v>
      </c>
      <c r="M69" s="31">
        <v>6.6000000000000003E-2</v>
      </c>
      <c r="N69" s="32">
        <v>8.9999999999999993E-3</v>
      </c>
      <c r="O69" s="32">
        <v>1.7</v>
      </c>
    </row>
    <row r="70" spans="1:15" x14ac:dyDescent="0.25">
      <c r="A70" s="70"/>
      <c r="B70" s="21" t="s">
        <v>20</v>
      </c>
      <c r="C70" s="16">
        <v>100</v>
      </c>
      <c r="D70" s="14">
        <v>42948</v>
      </c>
      <c r="E70" s="29">
        <v>89.3</v>
      </c>
      <c r="F70" s="30">
        <v>7.8</v>
      </c>
      <c r="G70" s="30">
        <v>10.85</v>
      </c>
      <c r="H70" s="29">
        <v>98.2</v>
      </c>
      <c r="I70" s="28" t="s">
        <v>31</v>
      </c>
      <c r="J70" s="30" t="s">
        <v>32</v>
      </c>
      <c r="K70" s="30" t="s">
        <v>35</v>
      </c>
      <c r="L70" s="29">
        <v>9.5</v>
      </c>
      <c r="M70" s="31">
        <v>2.1000000000000001E-2</v>
      </c>
      <c r="N70" s="32">
        <v>8.9999999999999993E-3</v>
      </c>
      <c r="O70" s="32">
        <v>1.5</v>
      </c>
    </row>
    <row r="71" spans="1:15" x14ac:dyDescent="0.25">
      <c r="A71" s="70"/>
      <c r="B71" s="21" t="s">
        <v>21</v>
      </c>
      <c r="C71" s="16" t="s">
        <v>16</v>
      </c>
      <c r="D71" s="14">
        <v>42948</v>
      </c>
      <c r="E71" s="29">
        <v>88.8</v>
      </c>
      <c r="F71" s="30">
        <v>8.1</v>
      </c>
      <c r="G71" s="30">
        <v>11.3</v>
      </c>
      <c r="H71" s="29">
        <v>102.4</v>
      </c>
      <c r="I71" s="28" t="s">
        <v>31</v>
      </c>
      <c r="J71" s="30" t="s">
        <v>32</v>
      </c>
      <c r="K71" s="30" t="s">
        <v>35</v>
      </c>
      <c r="L71" s="33">
        <v>11.5</v>
      </c>
      <c r="M71" s="31">
        <v>3.1E-2</v>
      </c>
      <c r="N71" s="32">
        <v>0.01</v>
      </c>
      <c r="O71" s="32">
        <v>1.4</v>
      </c>
    </row>
    <row r="72" spans="1:15" x14ac:dyDescent="0.25">
      <c r="A72" s="70"/>
      <c r="B72" s="21" t="s">
        <v>21</v>
      </c>
      <c r="C72" s="16">
        <v>30</v>
      </c>
      <c r="D72" s="14">
        <v>42948</v>
      </c>
      <c r="E72" s="29">
        <v>89.1</v>
      </c>
      <c r="F72" s="30">
        <v>7.8</v>
      </c>
      <c r="G72" s="30">
        <v>10.89</v>
      </c>
      <c r="H72" s="29">
        <v>98.1</v>
      </c>
      <c r="I72" s="28" t="s">
        <v>31</v>
      </c>
      <c r="J72" s="30" t="s">
        <v>32</v>
      </c>
      <c r="K72" s="30" t="s">
        <v>35</v>
      </c>
      <c r="L72" s="33">
        <v>11.5</v>
      </c>
      <c r="M72" s="31">
        <v>3.2000000000000001E-2</v>
      </c>
      <c r="N72" s="32">
        <v>1.0999999999999999E-2</v>
      </c>
      <c r="O72" s="32">
        <v>1.8</v>
      </c>
    </row>
    <row r="73" spans="1:15" x14ac:dyDescent="0.25">
      <c r="A73" s="70"/>
      <c r="B73" s="21" t="s">
        <v>21</v>
      </c>
      <c r="C73" s="16">
        <v>100</v>
      </c>
      <c r="D73" s="14">
        <v>42948</v>
      </c>
      <c r="E73" s="29">
        <v>89.2</v>
      </c>
      <c r="F73" s="30">
        <v>7.8</v>
      </c>
      <c r="G73" s="30">
        <v>10.83</v>
      </c>
      <c r="H73" s="29">
        <v>98.1</v>
      </c>
      <c r="I73" s="28" t="s">
        <v>31</v>
      </c>
      <c r="J73" s="30" t="s">
        <v>32</v>
      </c>
      <c r="K73" s="30" t="s">
        <v>35</v>
      </c>
      <c r="L73" s="33">
        <v>11.5</v>
      </c>
      <c r="M73" s="31">
        <v>9.4E-2</v>
      </c>
      <c r="N73" s="32">
        <v>8.9999999999999993E-3</v>
      </c>
      <c r="O73" s="32">
        <v>1.8</v>
      </c>
    </row>
    <row r="74" spans="1:15" x14ac:dyDescent="0.2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x14ac:dyDescent="0.2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x14ac:dyDescent="0.2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</sheetData>
  <mergeCells count="4">
    <mergeCell ref="A2:A25"/>
    <mergeCell ref="A26:A37"/>
    <mergeCell ref="A38:A61"/>
    <mergeCell ref="A62:A73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8"/>
  <sheetViews>
    <sheetView workbookViewId="0">
      <selection activeCell="F34" sqref="F34:F35"/>
    </sheetView>
  </sheetViews>
  <sheetFormatPr baseColWidth="10" defaultRowHeight="15" x14ac:dyDescent="0.25"/>
  <cols>
    <col min="1" max="1" width="12" bestFit="1" customWidth="1"/>
    <col min="2" max="2" width="15.28515625" bestFit="1" customWidth="1"/>
    <col min="3" max="3" width="13.85546875" bestFit="1" customWidth="1"/>
    <col min="8" max="8" width="13.7109375" bestFit="1" customWidth="1"/>
    <col min="11" max="11" width="12.42578125" bestFit="1" customWidth="1"/>
    <col min="12" max="12" width="19" bestFit="1" customWidth="1"/>
    <col min="13" max="13" width="16.85546875" bestFit="1" customWidth="1"/>
    <col min="14" max="14" width="16.28515625" bestFit="1" customWidth="1"/>
    <col min="18" max="18" width="12.85546875" customWidth="1"/>
    <col min="19" max="19" width="12.42578125" customWidth="1"/>
    <col min="24" max="24" width="13.7109375" bestFit="1" customWidth="1"/>
  </cols>
  <sheetData>
    <row r="1" spans="1:31" x14ac:dyDescent="0.25">
      <c r="A1" s="11" t="s">
        <v>0</v>
      </c>
      <c r="B1" s="11" t="s">
        <v>1</v>
      </c>
      <c r="C1" s="5" t="s">
        <v>2</v>
      </c>
      <c r="D1" s="7" t="s">
        <v>3</v>
      </c>
      <c r="E1" s="6" t="s">
        <v>4</v>
      </c>
      <c r="F1" s="8" t="s">
        <v>5</v>
      </c>
      <c r="G1" s="7" t="s">
        <v>6</v>
      </c>
      <c r="H1" s="7" t="s">
        <v>7</v>
      </c>
      <c r="I1" s="10" t="s">
        <v>8</v>
      </c>
      <c r="J1" s="5" t="s">
        <v>9</v>
      </c>
      <c r="K1" s="6" t="s">
        <v>10</v>
      </c>
      <c r="L1" s="9" t="s">
        <v>11</v>
      </c>
      <c r="M1" s="9" t="s">
        <v>12</v>
      </c>
      <c r="N1" s="9" t="s">
        <v>13</v>
      </c>
    </row>
    <row r="2" spans="1:31" x14ac:dyDescent="0.25">
      <c r="A2" s="74" t="s">
        <v>14</v>
      </c>
      <c r="B2" s="4" t="s">
        <v>15</v>
      </c>
      <c r="C2" s="2" t="s">
        <v>16</v>
      </c>
      <c r="D2" s="35"/>
      <c r="E2" s="35"/>
      <c r="F2" s="35"/>
      <c r="G2" s="35"/>
      <c r="H2" s="12" t="s">
        <v>17</v>
      </c>
      <c r="I2" s="35"/>
      <c r="J2" s="12" t="s">
        <v>18</v>
      </c>
      <c r="K2" s="35"/>
      <c r="L2" s="12" t="s">
        <v>18</v>
      </c>
      <c r="M2" s="35"/>
      <c r="N2" s="35"/>
    </row>
    <row r="3" spans="1:31" ht="18.75" x14ac:dyDescent="0.25">
      <c r="A3" s="74"/>
      <c r="B3" s="4" t="s">
        <v>15</v>
      </c>
      <c r="C3" s="3">
        <v>15</v>
      </c>
      <c r="D3" s="35"/>
      <c r="E3" s="35"/>
      <c r="F3" s="35"/>
      <c r="G3" s="35"/>
      <c r="H3" s="12" t="s">
        <v>17</v>
      </c>
      <c r="I3" s="35"/>
      <c r="J3" s="12" t="s">
        <v>18</v>
      </c>
      <c r="K3" s="35"/>
      <c r="L3" s="12" t="s">
        <v>18</v>
      </c>
      <c r="M3" s="35"/>
      <c r="N3" s="35"/>
      <c r="R3" s="72" t="s">
        <v>36</v>
      </c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</row>
    <row r="4" spans="1:31" x14ac:dyDescent="0.25">
      <c r="A4" s="74"/>
      <c r="B4" s="4" t="s">
        <v>15</v>
      </c>
      <c r="C4" s="3">
        <v>30</v>
      </c>
      <c r="D4" s="35"/>
      <c r="E4" s="35"/>
      <c r="F4" s="35"/>
      <c r="G4" s="35"/>
      <c r="H4" s="12" t="s">
        <v>17</v>
      </c>
      <c r="I4" s="35"/>
      <c r="J4" s="12" t="s">
        <v>18</v>
      </c>
      <c r="K4" s="35"/>
      <c r="L4" s="12" t="s">
        <v>18</v>
      </c>
      <c r="M4" s="35"/>
      <c r="N4" s="35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</row>
    <row r="5" spans="1:31" x14ac:dyDescent="0.25">
      <c r="A5" s="74"/>
      <c r="B5" s="4" t="s">
        <v>15</v>
      </c>
      <c r="C5" s="3">
        <v>50</v>
      </c>
      <c r="D5" s="35"/>
      <c r="E5" s="35"/>
      <c r="F5" s="35"/>
      <c r="G5" s="35"/>
      <c r="H5" s="12" t="s">
        <v>17</v>
      </c>
      <c r="I5" s="35"/>
      <c r="J5" s="12" t="s">
        <v>18</v>
      </c>
      <c r="K5" s="35"/>
      <c r="L5" s="12" t="s">
        <v>18</v>
      </c>
      <c r="M5" s="35"/>
      <c r="N5" s="35"/>
      <c r="R5" s="11" t="s">
        <v>0</v>
      </c>
      <c r="S5" s="11" t="s">
        <v>1</v>
      </c>
      <c r="T5" s="24" t="s">
        <v>37</v>
      </c>
      <c r="U5" s="23" t="s">
        <v>4</v>
      </c>
      <c r="V5" s="25" t="s">
        <v>5</v>
      </c>
      <c r="W5" s="24" t="s">
        <v>6</v>
      </c>
      <c r="X5" s="24" t="s">
        <v>7</v>
      </c>
      <c r="Y5" s="27" t="s">
        <v>8</v>
      </c>
      <c r="Z5" s="22" t="s">
        <v>9</v>
      </c>
      <c r="AA5" s="23" t="s">
        <v>38</v>
      </c>
      <c r="AB5" s="26" t="s">
        <v>39</v>
      </c>
      <c r="AC5" s="26" t="s">
        <v>12</v>
      </c>
      <c r="AD5" s="26" t="s">
        <v>13</v>
      </c>
      <c r="AE5" s="13"/>
    </row>
    <row r="6" spans="1:31" x14ac:dyDescent="0.25">
      <c r="A6" s="74"/>
      <c r="B6" s="4" t="s">
        <v>15</v>
      </c>
      <c r="C6" s="3">
        <v>80</v>
      </c>
      <c r="D6" s="35"/>
      <c r="E6" s="35"/>
      <c r="F6" s="35"/>
      <c r="G6" s="35"/>
      <c r="H6" s="12" t="s">
        <v>17</v>
      </c>
      <c r="I6" s="35"/>
      <c r="J6" s="12" t="s">
        <v>18</v>
      </c>
      <c r="K6" s="35"/>
      <c r="L6" s="12" t="s">
        <v>18</v>
      </c>
      <c r="M6" s="35"/>
      <c r="N6" s="35"/>
      <c r="R6" s="73" t="s">
        <v>14</v>
      </c>
      <c r="S6" s="21" t="s">
        <v>15</v>
      </c>
      <c r="T6" s="35"/>
      <c r="U6" s="36"/>
      <c r="V6" s="36"/>
      <c r="W6" s="35"/>
      <c r="X6" s="12" t="s">
        <v>17</v>
      </c>
      <c r="Y6" s="36"/>
      <c r="Z6" s="12" t="s">
        <v>18</v>
      </c>
      <c r="AA6" s="37"/>
      <c r="AB6" s="12" t="s">
        <v>18</v>
      </c>
      <c r="AC6" s="38"/>
      <c r="AD6" s="35"/>
      <c r="AE6" s="13"/>
    </row>
    <row r="7" spans="1:31" x14ac:dyDescent="0.25">
      <c r="A7" s="74"/>
      <c r="B7" s="4" t="s">
        <v>15</v>
      </c>
      <c r="C7" s="3">
        <v>100</v>
      </c>
      <c r="D7" s="35"/>
      <c r="E7" s="35"/>
      <c r="F7" s="35"/>
      <c r="G7" s="35"/>
      <c r="H7" s="12" t="s">
        <v>17</v>
      </c>
      <c r="I7" s="35"/>
      <c r="J7" s="12" t="s">
        <v>18</v>
      </c>
      <c r="K7" s="35"/>
      <c r="L7" s="12" t="s">
        <v>18</v>
      </c>
      <c r="M7" s="35"/>
      <c r="N7" s="35"/>
      <c r="R7" s="73"/>
      <c r="S7" s="21" t="s">
        <v>19</v>
      </c>
      <c r="T7" s="35"/>
      <c r="U7" s="36"/>
      <c r="V7" s="36"/>
      <c r="W7" s="35"/>
      <c r="X7" s="12" t="s">
        <v>17</v>
      </c>
      <c r="Y7" s="36"/>
      <c r="Z7" s="12" t="s">
        <v>18</v>
      </c>
      <c r="AA7" s="35"/>
      <c r="AB7" s="12" t="s">
        <v>18</v>
      </c>
      <c r="AC7" s="38"/>
      <c r="AD7" s="35"/>
      <c r="AE7" s="13"/>
    </row>
    <row r="8" spans="1:31" x14ac:dyDescent="0.25">
      <c r="A8" s="74"/>
      <c r="B8" s="4" t="s">
        <v>19</v>
      </c>
      <c r="C8" s="2" t="s">
        <v>16</v>
      </c>
      <c r="D8" s="35"/>
      <c r="E8" s="35"/>
      <c r="F8" s="35"/>
      <c r="G8" s="35"/>
      <c r="H8" s="12" t="s">
        <v>17</v>
      </c>
      <c r="I8" s="35"/>
      <c r="J8" s="12" t="s">
        <v>18</v>
      </c>
      <c r="K8" s="35"/>
      <c r="L8" s="12" t="s">
        <v>18</v>
      </c>
      <c r="M8" s="35"/>
      <c r="N8" s="35"/>
      <c r="R8" s="73"/>
      <c r="S8" s="21" t="s">
        <v>20</v>
      </c>
      <c r="T8" s="35"/>
      <c r="U8" s="36"/>
      <c r="V8" s="36"/>
      <c r="W8" s="35"/>
      <c r="X8" s="12" t="s">
        <v>17</v>
      </c>
      <c r="Y8" s="36"/>
      <c r="Z8" s="12" t="s">
        <v>18</v>
      </c>
      <c r="AA8" s="37"/>
      <c r="AB8" s="12" t="s">
        <v>18</v>
      </c>
      <c r="AC8" s="38"/>
      <c r="AD8" s="35"/>
      <c r="AE8" s="13"/>
    </row>
    <row r="9" spans="1:31" x14ac:dyDescent="0.25">
      <c r="A9" s="74"/>
      <c r="B9" s="4" t="s">
        <v>19</v>
      </c>
      <c r="C9" s="3">
        <v>15</v>
      </c>
      <c r="D9" s="35"/>
      <c r="E9" s="35"/>
      <c r="F9" s="35"/>
      <c r="G9" s="35"/>
      <c r="H9" s="12" t="s">
        <v>17</v>
      </c>
      <c r="I9" s="35"/>
      <c r="J9" s="12" t="s">
        <v>18</v>
      </c>
      <c r="K9" s="35"/>
      <c r="L9" s="12" t="s">
        <v>18</v>
      </c>
      <c r="M9" s="35"/>
      <c r="N9" s="35"/>
      <c r="R9" s="73"/>
      <c r="S9" s="21" t="s">
        <v>21</v>
      </c>
      <c r="T9" s="35"/>
      <c r="U9" s="36"/>
      <c r="V9" s="36"/>
      <c r="W9" s="35"/>
      <c r="X9" s="12" t="s">
        <v>17</v>
      </c>
      <c r="Y9" s="36"/>
      <c r="Z9" s="12" t="s">
        <v>18</v>
      </c>
      <c r="AA9" s="35"/>
      <c r="AB9" s="12" t="s">
        <v>18</v>
      </c>
      <c r="AC9" s="38"/>
      <c r="AD9" s="35"/>
      <c r="AE9" s="13"/>
    </row>
    <row r="10" spans="1:31" ht="15" customHeight="1" x14ac:dyDescent="0.25">
      <c r="A10" s="74"/>
      <c r="B10" s="4" t="s">
        <v>19</v>
      </c>
      <c r="C10" s="3">
        <v>30</v>
      </c>
      <c r="D10" s="35"/>
      <c r="E10" s="35"/>
      <c r="F10" s="35"/>
      <c r="G10" s="35"/>
      <c r="H10" s="12" t="s">
        <v>17</v>
      </c>
      <c r="I10" s="35"/>
      <c r="J10" s="12" t="s">
        <v>18</v>
      </c>
      <c r="K10" s="35"/>
      <c r="L10" s="12" t="s">
        <v>18</v>
      </c>
      <c r="M10" s="35"/>
      <c r="N10" s="35"/>
      <c r="R10" s="73" t="s">
        <v>22</v>
      </c>
      <c r="S10" s="21" t="s">
        <v>15</v>
      </c>
      <c r="T10" s="35"/>
      <c r="U10" s="36"/>
      <c r="V10" s="36"/>
      <c r="W10" s="35"/>
      <c r="X10" s="12" t="s">
        <v>17</v>
      </c>
      <c r="Y10" s="36"/>
      <c r="Z10" s="12" t="s">
        <v>23</v>
      </c>
      <c r="AA10" s="37"/>
      <c r="AB10" s="12" t="s">
        <v>17</v>
      </c>
      <c r="AC10" s="38"/>
      <c r="AD10" s="35"/>
      <c r="AE10" s="13"/>
    </row>
    <row r="11" spans="1:31" x14ac:dyDescent="0.25">
      <c r="A11" s="74"/>
      <c r="B11" s="4" t="s">
        <v>19</v>
      </c>
      <c r="C11" s="3">
        <v>50</v>
      </c>
      <c r="D11" s="35"/>
      <c r="E11" s="35"/>
      <c r="F11" s="35"/>
      <c r="G11" s="35"/>
      <c r="H11" s="12" t="s">
        <v>17</v>
      </c>
      <c r="I11" s="35"/>
      <c r="J11" s="12" t="s">
        <v>18</v>
      </c>
      <c r="K11" s="35"/>
      <c r="L11" s="12" t="s">
        <v>18</v>
      </c>
      <c r="M11" s="35"/>
      <c r="N11" s="35"/>
      <c r="R11" s="73"/>
      <c r="S11" s="21" t="s">
        <v>19</v>
      </c>
      <c r="T11" s="35"/>
      <c r="U11" s="36"/>
      <c r="V11" s="36"/>
      <c r="W11" s="35"/>
      <c r="X11" s="12" t="s">
        <v>17</v>
      </c>
      <c r="Y11" s="36"/>
      <c r="Z11" s="12" t="s">
        <v>18</v>
      </c>
      <c r="AA11" s="35"/>
      <c r="AB11" s="12" t="s">
        <v>17</v>
      </c>
      <c r="AC11" s="38"/>
      <c r="AD11" s="35"/>
      <c r="AE11" s="13"/>
    </row>
    <row r="12" spans="1:31" x14ac:dyDescent="0.25">
      <c r="A12" s="74"/>
      <c r="B12" s="4" t="s">
        <v>19</v>
      </c>
      <c r="C12" s="3">
        <v>80</v>
      </c>
      <c r="D12" s="35"/>
      <c r="E12" s="35"/>
      <c r="F12" s="35"/>
      <c r="G12" s="35"/>
      <c r="H12" s="12" t="s">
        <v>17</v>
      </c>
      <c r="I12" s="35"/>
      <c r="J12" s="12" t="s">
        <v>18</v>
      </c>
      <c r="K12" s="35"/>
      <c r="L12" s="12" t="s">
        <v>18</v>
      </c>
      <c r="M12" s="35"/>
      <c r="N12" s="35"/>
      <c r="R12" s="73"/>
      <c r="S12" s="21" t="s">
        <v>20</v>
      </c>
      <c r="T12" s="35"/>
      <c r="U12" s="36"/>
      <c r="V12" s="36"/>
      <c r="W12" s="35"/>
      <c r="X12" s="12" t="s">
        <v>17</v>
      </c>
      <c r="Y12" s="36"/>
      <c r="Z12" s="12" t="s">
        <v>18</v>
      </c>
      <c r="AA12" s="37"/>
      <c r="AB12" s="12" t="s">
        <v>17</v>
      </c>
      <c r="AC12" s="38"/>
      <c r="AD12" s="35"/>
      <c r="AE12" s="13"/>
    </row>
    <row r="13" spans="1:31" x14ac:dyDescent="0.25">
      <c r="A13" s="74"/>
      <c r="B13" s="4" t="s">
        <v>19</v>
      </c>
      <c r="C13" s="3">
        <v>100</v>
      </c>
      <c r="D13" s="35"/>
      <c r="E13" s="35"/>
      <c r="F13" s="35"/>
      <c r="G13" s="35"/>
      <c r="H13" s="12" t="s">
        <v>17</v>
      </c>
      <c r="I13" s="35"/>
      <c r="J13" s="12" t="s">
        <v>18</v>
      </c>
      <c r="K13" s="35"/>
      <c r="L13" s="12" t="s">
        <v>18</v>
      </c>
      <c r="M13" s="35"/>
      <c r="N13" s="35"/>
      <c r="R13" s="73"/>
      <c r="S13" s="21" t="s">
        <v>21</v>
      </c>
      <c r="T13" s="35"/>
      <c r="U13" s="36"/>
      <c r="V13" s="36"/>
      <c r="W13" s="35"/>
      <c r="X13" s="12" t="s">
        <v>17</v>
      </c>
      <c r="Y13" s="36"/>
      <c r="Z13" s="12" t="s">
        <v>18</v>
      </c>
      <c r="AA13" s="37"/>
      <c r="AB13" s="12" t="s">
        <v>17</v>
      </c>
      <c r="AC13" s="38"/>
      <c r="AD13" s="35"/>
      <c r="AE13" s="13"/>
    </row>
    <row r="14" spans="1:31" x14ac:dyDescent="0.25">
      <c r="A14" s="74"/>
      <c r="B14" s="4" t="s">
        <v>20</v>
      </c>
      <c r="C14" s="2" t="s">
        <v>16</v>
      </c>
      <c r="D14" s="35"/>
      <c r="E14" s="35"/>
      <c r="F14" s="35"/>
      <c r="G14" s="35"/>
      <c r="H14" s="12" t="s">
        <v>17</v>
      </c>
      <c r="I14" s="35"/>
      <c r="J14" s="12" t="s">
        <v>18</v>
      </c>
      <c r="K14" s="35"/>
      <c r="L14" s="12" t="s">
        <v>18</v>
      </c>
      <c r="M14" s="35"/>
      <c r="N14" s="35"/>
      <c r="R14" s="73" t="s">
        <v>24</v>
      </c>
      <c r="S14" s="21" t="s">
        <v>15</v>
      </c>
      <c r="T14" s="35"/>
      <c r="U14" s="36"/>
      <c r="V14" s="36"/>
      <c r="W14" s="35"/>
      <c r="X14" s="12" t="s">
        <v>17</v>
      </c>
      <c r="Y14" s="36"/>
      <c r="Z14" s="12" t="s">
        <v>25</v>
      </c>
      <c r="AA14" s="37"/>
      <c r="AB14" s="12" t="s">
        <v>18</v>
      </c>
      <c r="AC14" s="12" t="s">
        <v>18</v>
      </c>
      <c r="AD14" s="35"/>
      <c r="AE14" s="13"/>
    </row>
    <row r="15" spans="1:31" x14ac:dyDescent="0.25">
      <c r="A15" s="74"/>
      <c r="B15" s="4" t="s">
        <v>20</v>
      </c>
      <c r="C15" s="3">
        <v>15</v>
      </c>
      <c r="D15" s="35"/>
      <c r="E15" s="35"/>
      <c r="F15" s="35"/>
      <c r="G15" s="35"/>
      <c r="H15" s="12" t="s">
        <v>17</v>
      </c>
      <c r="I15" s="35"/>
      <c r="J15" s="12" t="s">
        <v>18</v>
      </c>
      <c r="K15" s="35"/>
      <c r="L15" s="12" t="s">
        <v>18</v>
      </c>
      <c r="M15" s="35"/>
      <c r="N15" s="35"/>
      <c r="R15" s="73"/>
      <c r="S15" s="21" t="s">
        <v>19</v>
      </c>
      <c r="T15" s="35"/>
      <c r="U15" s="36"/>
      <c r="V15" s="36"/>
      <c r="W15" s="35"/>
      <c r="X15" s="12" t="s">
        <v>17</v>
      </c>
      <c r="Y15" s="36"/>
      <c r="Z15" s="12" t="s">
        <v>25</v>
      </c>
      <c r="AA15" s="35"/>
      <c r="AB15" s="12" t="s">
        <v>23</v>
      </c>
      <c r="AC15" s="12" t="s">
        <v>18</v>
      </c>
      <c r="AD15" s="35"/>
      <c r="AE15" s="13"/>
    </row>
    <row r="16" spans="1:31" x14ac:dyDescent="0.25">
      <c r="A16" s="74"/>
      <c r="B16" s="4" t="s">
        <v>20</v>
      </c>
      <c r="C16" s="3">
        <v>30</v>
      </c>
      <c r="D16" s="35"/>
      <c r="E16" s="35"/>
      <c r="F16" s="35"/>
      <c r="G16" s="35"/>
      <c r="H16" s="12" t="s">
        <v>17</v>
      </c>
      <c r="I16" s="35"/>
      <c r="J16" s="12" t="s">
        <v>18</v>
      </c>
      <c r="K16" s="35"/>
      <c r="L16" s="12" t="s">
        <v>18</v>
      </c>
      <c r="M16" s="35"/>
      <c r="N16" s="35"/>
      <c r="R16" s="73"/>
      <c r="S16" s="21" t="s">
        <v>20</v>
      </c>
      <c r="T16" s="35"/>
      <c r="U16" s="36"/>
      <c r="V16" s="36"/>
      <c r="W16" s="35"/>
      <c r="X16" s="12" t="s">
        <v>17</v>
      </c>
      <c r="Y16" s="36"/>
      <c r="Z16" s="12" t="s">
        <v>25</v>
      </c>
      <c r="AA16" s="37"/>
      <c r="AB16" s="12" t="s">
        <v>18</v>
      </c>
      <c r="AC16" s="12" t="s">
        <v>18</v>
      </c>
      <c r="AD16" s="35"/>
      <c r="AE16" s="13"/>
    </row>
    <row r="17" spans="1:31" x14ac:dyDescent="0.25">
      <c r="A17" s="74"/>
      <c r="B17" s="4" t="s">
        <v>20</v>
      </c>
      <c r="C17" s="3">
        <v>50</v>
      </c>
      <c r="D17" s="35"/>
      <c r="E17" s="35"/>
      <c r="F17" s="35"/>
      <c r="G17" s="35"/>
      <c r="H17" s="12" t="s">
        <v>17</v>
      </c>
      <c r="I17" s="35"/>
      <c r="J17" s="12" t="s">
        <v>18</v>
      </c>
      <c r="K17" s="35"/>
      <c r="L17" s="12" t="s">
        <v>18</v>
      </c>
      <c r="M17" s="35"/>
      <c r="N17" s="35"/>
      <c r="R17" s="73"/>
      <c r="S17" s="21" t="s">
        <v>21</v>
      </c>
      <c r="T17" s="35"/>
      <c r="U17" s="36"/>
      <c r="V17" s="36"/>
      <c r="W17" s="35"/>
      <c r="X17" s="12" t="s">
        <v>17</v>
      </c>
      <c r="Y17" s="36"/>
      <c r="Z17" s="36"/>
      <c r="AA17" s="35"/>
      <c r="AB17" s="12" t="s">
        <v>18</v>
      </c>
      <c r="AC17" s="12" t="s">
        <v>18</v>
      </c>
      <c r="AD17" s="35"/>
      <c r="AE17" s="13"/>
    </row>
    <row r="18" spans="1:31" x14ac:dyDescent="0.25">
      <c r="A18" s="74"/>
      <c r="B18" s="4" t="s">
        <v>20</v>
      </c>
      <c r="C18" s="3">
        <v>80</v>
      </c>
      <c r="D18" s="35"/>
      <c r="E18" s="35"/>
      <c r="F18" s="35"/>
      <c r="G18" s="35"/>
      <c r="H18" s="12" t="s">
        <v>17</v>
      </c>
      <c r="I18" s="35"/>
      <c r="J18" s="12" t="s">
        <v>18</v>
      </c>
      <c r="K18" s="35"/>
      <c r="L18" s="12" t="s">
        <v>18</v>
      </c>
      <c r="M18" s="35"/>
      <c r="N18" s="35"/>
      <c r="R18" s="73" t="s">
        <v>26</v>
      </c>
      <c r="S18" s="21" t="s">
        <v>15</v>
      </c>
      <c r="T18" s="35"/>
      <c r="U18" s="36"/>
      <c r="V18" s="36"/>
      <c r="W18" s="35"/>
      <c r="X18" s="12" t="s">
        <v>17</v>
      </c>
      <c r="Y18" s="36"/>
      <c r="Z18" s="12" t="s">
        <v>25</v>
      </c>
      <c r="AA18" s="37"/>
      <c r="AB18" s="12" t="s">
        <v>18</v>
      </c>
      <c r="AC18" s="12" t="s">
        <v>18</v>
      </c>
      <c r="AD18" s="35"/>
      <c r="AE18" s="13"/>
    </row>
    <row r="19" spans="1:31" x14ac:dyDescent="0.25">
      <c r="A19" s="74"/>
      <c r="B19" s="4" t="s">
        <v>20</v>
      </c>
      <c r="C19" s="3">
        <v>100</v>
      </c>
      <c r="D19" s="35"/>
      <c r="E19" s="35"/>
      <c r="F19" s="35"/>
      <c r="G19" s="35"/>
      <c r="H19" s="12" t="s">
        <v>17</v>
      </c>
      <c r="I19" s="35"/>
      <c r="J19" s="12" t="s">
        <v>18</v>
      </c>
      <c r="K19" s="35"/>
      <c r="L19" s="12" t="s">
        <v>18</v>
      </c>
      <c r="M19" s="35"/>
      <c r="N19" s="35"/>
      <c r="R19" s="73"/>
      <c r="S19" s="21" t="s">
        <v>19</v>
      </c>
      <c r="T19" s="35"/>
      <c r="U19" s="36"/>
      <c r="V19" s="36"/>
      <c r="W19" s="35"/>
      <c r="X19" s="12" t="s">
        <v>17</v>
      </c>
      <c r="Y19" s="36"/>
      <c r="Z19" s="12" t="s">
        <v>25</v>
      </c>
      <c r="AA19" s="35"/>
      <c r="AB19" s="12" t="s">
        <v>18</v>
      </c>
      <c r="AC19" s="12" t="s">
        <v>18</v>
      </c>
      <c r="AD19" s="35"/>
      <c r="AE19" s="13"/>
    </row>
    <row r="20" spans="1:31" x14ac:dyDescent="0.25">
      <c r="A20" s="74"/>
      <c r="B20" s="4" t="s">
        <v>21</v>
      </c>
      <c r="C20" s="2" t="s">
        <v>16</v>
      </c>
      <c r="D20" s="35"/>
      <c r="E20" s="35"/>
      <c r="F20" s="35"/>
      <c r="G20" s="35"/>
      <c r="H20" s="12" t="s">
        <v>17</v>
      </c>
      <c r="I20" s="35"/>
      <c r="J20" s="12" t="s">
        <v>18</v>
      </c>
      <c r="K20" s="35"/>
      <c r="L20" s="12" t="s">
        <v>18</v>
      </c>
      <c r="M20" s="35"/>
      <c r="N20" s="35"/>
      <c r="R20" s="73"/>
      <c r="S20" s="21" t="s">
        <v>20</v>
      </c>
      <c r="T20" s="35"/>
      <c r="U20" s="36"/>
      <c r="V20" s="36"/>
      <c r="W20" s="35"/>
      <c r="X20" s="12" t="s">
        <v>17</v>
      </c>
      <c r="Y20" s="36"/>
      <c r="Z20" s="12" t="s">
        <v>25</v>
      </c>
      <c r="AA20" s="37"/>
      <c r="AB20" s="12" t="s">
        <v>18</v>
      </c>
      <c r="AC20" s="12" t="s">
        <v>18</v>
      </c>
      <c r="AD20" s="35"/>
      <c r="AE20" s="13"/>
    </row>
    <row r="21" spans="1:31" x14ac:dyDescent="0.25">
      <c r="A21" s="74"/>
      <c r="B21" s="4" t="s">
        <v>21</v>
      </c>
      <c r="C21" s="3">
        <v>15</v>
      </c>
      <c r="D21" s="35"/>
      <c r="E21" s="35"/>
      <c r="F21" s="35"/>
      <c r="G21" s="35"/>
      <c r="H21" s="12" t="s">
        <v>17</v>
      </c>
      <c r="I21" s="35"/>
      <c r="J21" s="12" t="s">
        <v>18</v>
      </c>
      <c r="K21" s="35"/>
      <c r="L21" s="12" t="s">
        <v>18</v>
      </c>
      <c r="M21" s="35"/>
      <c r="N21" s="35"/>
      <c r="R21" s="73"/>
      <c r="S21" s="21" t="s">
        <v>21</v>
      </c>
      <c r="T21" s="35"/>
      <c r="U21" s="36"/>
      <c r="V21" s="36"/>
      <c r="W21" s="35"/>
      <c r="X21" s="12" t="s">
        <v>17</v>
      </c>
      <c r="Y21" s="36"/>
      <c r="Z21" s="12" t="s">
        <v>25</v>
      </c>
      <c r="AA21" s="37"/>
      <c r="AB21" s="12" t="s">
        <v>18</v>
      </c>
      <c r="AC21" s="12" t="s">
        <v>18</v>
      </c>
      <c r="AD21" s="35"/>
      <c r="AE21" s="13"/>
    </row>
    <row r="22" spans="1:31" x14ac:dyDescent="0.25">
      <c r="A22" s="74"/>
      <c r="B22" s="4" t="s">
        <v>21</v>
      </c>
      <c r="C22" s="3">
        <v>30</v>
      </c>
      <c r="D22" s="35"/>
      <c r="E22" s="35"/>
      <c r="F22" s="35"/>
      <c r="G22" s="35"/>
      <c r="H22" s="12" t="s">
        <v>17</v>
      </c>
      <c r="I22" s="35"/>
      <c r="J22" s="12" t="s">
        <v>18</v>
      </c>
      <c r="K22" s="35"/>
      <c r="L22" s="12" t="s">
        <v>18</v>
      </c>
      <c r="M22" s="35"/>
      <c r="N22" s="35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x14ac:dyDescent="0.25">
      <c r="A23" s="74"/>
      <c r="B23" s="4" t="s">
        <v>21</v>
      </c>
      <c r="C23" s="3">
        <v>50</v>
      </c>
      <c r="D23" s="35"/>
      <c r="E23" s="35"/>
      <c r="F23" s="35"/>
      <c r="G23" s="35"/>
      <c r="H23" s="12" t="s">
        <v>17</v>
      </c>
      <c r="I23" s="35"/>
      <c r="J23" s="12" t="s">
        <v>18</v>
      </c>
      <c r="K23" s="35"/>
      <c r="L23" s="12" t="s">
        <v>18</v>
      </c>
      <c r="M23" s="35"/>
      <c r="N23" s="35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x14ac:dyDescent="0.25">
      <c r="A24" s="74"/>
      <c r="B24" s="4" t="s">
        <v>21</v>
      </c>
      <c r="C24" s="3">
        <v>80</v>
      </c>
      <c r="D24" s="35"/>
      <c r="E24" s="35"/>
      <c r="F24" s="35"/>
      <c r="G24" s="35"/>
      <c r="H24" s="12" t="s">
        <v>17</v>
      </c>
      <c r="I24" s="35"/>
      <c r="J24" s="12" t="s">
        <v>18</v>
      </c>
      <c r="K24" s="35"/>
      <c r="L24" s="12" t="s">
        <v>18</v>
      </c>
      <c r="M24" s="35"/>
      <c r="N24" s="35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x14ac:dyDescent="0.25">
      <c r="A25" s="74"/>
      <c r="B25" s="4" t="s">
        <v>21</v>
      </c>
      <c r="C25" s="3">
        <v>100</v>
      </c>
      <c r="D25" s="35"/>
      <c r="E25" s="35"/>
      <c r="F25" s="35"/>
      <c r="G25" s="35"/>
      <c r="H25" s="12" t="s">
        <v>17</v>
      </c>
      <c r="I25" s="35"/>
      <c r="J25" s="12" t="s">
        <v>18</v>
      </c>
      <c r="K25" s="35"/>
      <c r="L25" s="12" t="s">
        <v>18</v>
      </c>
      <c r="M25" s="35"/>
      <c r="N25" s="35"/>
      <c r="R25" s="13"/>
      <c r="S25" s="39"/>
      <c r="T25" s="71" t="s">
        <v>40</v>
      </c>
      <c r="U25" s="71"/>
      <c r="V25" s="71"/>
      <c r="W25" s="71"/>
      <c r="X25" s="71"/>
      <c r="Y25" s="71"/>
      <c r="Z25" s="71"/>
      <c r="AA25" s="71"/>
      <c r="AB25" s="13"/>
      <c r="AC25" s="13"/>
      <c r="AD25" s="13"/>
      <c r="AE25" s="13"/>
    </row>
    <row r="26" spans="1:31" x14ac:dyDescent="0.25">
      <c r="A26" s="74" t="s">
        <v>22</v>
      </c>
      <c r="B26" s="4" t="s">
        <v>15</v>
      </c>
      <c r="C26" s="3" t="s">
        <v>16</v>
      </c>
      <c r="D26" s="35"/>
      <c r="E26" s="35"/>
      <c r="F26" s="35"/>
      <c r="G26" s="35"/>
      <c r="H26" s="12" t="s">
        <v>17</v>
      </c>
      <c r="I26" s="35"/>
      <c r="J26" s="12" t="s">
        <v>23</v>
      </c>
      <c r="K26" s="35"/>
      <c r="L26" s="12" t="s">
        <v>17</v>
      </c>
      <c r="M26" s="35"/>
      <c r="N26" s="35"/>
      <c r="R26" s="13"/>
      <c r="S26" s="12" t="s">
        <v>17</v>
      </c>
      <c r="T26" s="71" t="s">
        <v>27</v>
      </c>
      <c r="U26" s="71"/>
      <c r="V26" s="71"/>
      <c r="W26" s="71"/>
      <c r="X26" s="71"/>
      <c r="Y26" s="71"/>
      <c r="Z26" s="71"/>
      <c r="AA26" s="71"/>
      <c r="AB26" s="13"/>
      <c r="AC26" s="13"/>
      <c r="AD26" s="13"/>
      <c r="AE26" s="13"/>
    </row>
    <row r="27" spans="1:31" x14ac:dyDescent="0.25">
      <c r="A27" s="74"/>
      <c r="B27" s="4" t="s">
        <v>15</v>
      </c>
      <c r="C27" s="3">
        <v>30</v>
      </c>
      <c r="D27" s="35"/>
      <c r="E27" s="35"/>
      <c r="F27" s="35"/>
      <c r="G27" s="35"/>
      <c r="H27" s="12" t="s">
        <v>17</v>
      </c>
      <c r="I27" s="35"/>
      <c r="J27" s="12" t="s">
        <v>23</v>
      </c>
      <c r="K27" s="35"/>
      <c r="L27" s="12" t="s">
        <v>17</v>
      </c>
      <c r="M27" s="35"/>
      <c r="N27" s="35"/>
      <c r="R27" s="13"/>
      <c r="S27" s="12" t="s">
        <v>18</v>
      </c>
      <c r="T27" s="34" t="s">
        <v>28</v>
      </c>
      <c r="U27" s="34"/>
      <c r="V27" s="34"/>
      <c r="W27" s="34"/>
      <c r="X27" s="34"/>
      <c r="Y27" s="34"/>
      <c r="Z27" s="34"/>
      <c r="AA27" s="34"/>
      <c r="AB27" s="13"/>
      <c r="AC27" s="13"/>
      <c r="AD27" s="13"/>
      <c r="AE27" s="13"/>
    </row>
    <row r="28" spans="1:31" x14ac:dyDescent="0.25">
      <c r="A28" s="74"/>
      <c r="B28" s="4" t="s">
        <v>15</v>
      </c>
      <c r="C28" s="3">
        <v>100</v>
      </c>
      <c r="D28" s="35"/>
      <c r="E28" s="35"/>
      <c r="F28" s="35"/>
      <c r="G28" s="35"/>
      <c r="H28" s="12" t="s">
        <v>17</v>
      </c>
      <c r="I28" s="35"/>
      <c r="J28" s="12" t="s">
        <v>23</v>
      </c>
      <c r="K28" s="35"/>
      <c r="L28" s="12" t="s">
        <v>17</v>
      </c>
      <c r="M28" s="35"/>
      <c r="N28" s="35"/>
      <c r="R28" s="13"/>
      <c r="S28" s="12" t="s">
        <v>25</v>
      </c>
      <c r="T28" s="71" t="s">
        <v>29</v>
      </c>
      <c r="U28" s="71"/>
      <c r="V28" s="71"/>
      <c r="W28" s="71"/>
      <c r="X28" s="71"/>
      <c r="Y28" s="71"/>
      <c r="Z28" s="71"/>
      <c r="AA28" s="71"/>
      <c r="AB28" s="13"/>
      <c r="AC28" s="13"/>
      <c r="AD28" s="13"/>
      <c r="AE28" s="13"/>
    </row>
    <row r="29" spans="1:31" x14ac:dyDescent="0.25">
      <c r="A29" s="74"/>
      <c r="B29" s="4" t="s">
        <v>19</v>
      </c>
      <c r="C29" s="3" t="s">
        <v>16</v>
      </c>
      <c r="D29" s="35"/>
      <c r="E29" s="35"/>
      <c r="F29" s="35"/>
      <c r="G29" s="35"/>
      <c r="H29" s="12" t="s">
        <v>17</v>
      </c>
      <c r="I29" s="35"/>
      <c r="J29" s="12" t="s">
        <v>18</v>
      </c>
      <c r="K29" s="35"/>
      <c r="L29" s="12" t="s">
        <v>17</v>
      </c>
      <c r="M29" s="35"/>
      <c r="N29" s="35"/>
      <c r="R29" s="13"/>
      <c r="AB29" s="13"/>
      <c r="AC29" s="13"/>
      <c r="AD29" s="13"/>
      <c r="AE29" s="13"/>
    </row>
    <row r="30" spans="1:31" x14ac:dyDescent="0.25">
      <c r="A30" s="74"/>
      <c r="B30" s="4" t="s">
        <v>19</v>
      </c>
      <c r="C30" s="3">
        <v>30</v>
      </c>
      <c r="D30" s="35"/>
      <c r="E30" s="35"/>
      <c r="F30" s="35"/>
      <c r="G30" s="35"/>
      <c r="H30" s="12" t="s">
        <v>17</v>
      </c>
      <c r="I30" s="35"/>
      <c r="J30" s="12" t="s">
        <v>18</v>
      </c>
      <c r="K30" s="35"/>
      <c r="L30" s="12" t="s">
        <v>17</v>
      </c>
      <c r="M30" s="35"/>
      <c r="N30" s="35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x14ac:dyDescent="0.25">
      <c r="A31" s="74"/>
      <c r="B31" s="4" t="s">
        <v>19</v>
      </c>
      <c r="C31" s="3">
        <v>100</v>
      </c>
      <c r="D31" s="35"/>
      <c r="E31" s="35"/>
      <c r="F31" s="35"/>
      <c r="G31" s="35"/>
      <c r="H31" s="12" t="s">
        <v>17</v>
      </c>
      <c r="I31" s="35"/>
      <c r="J31" s="12" t="s">
        <v>18</v>
      </c>
      <c r="K31" s="35"/>
      <c r="L31" s="12" t="s">
        <v>17</v>
      </c>
      <c r="M31" s="35"/>
      <c r="N31" s="35"/>
    </row>
    <row r="32" spans="1:31" x14ac:dyDescent="0.25">
      <c r="A32" s="74"/>
      <c r="B32" s="4" t="s">
        <v>20</v>
      </c>
      <c r="C32" s="3" t="s">
        <v>16</v>
      </c>
      <c r="D32" s="35"/>
      <c r="E32" s="35"/>
      <c r="F32" s="35"/>
      <c r="G32" s="35"/>
      <c r="H32" s="12" t="s">
        <v>17</v>
      </c>
      <c r="I32" s="35"/>
      <c r="J32" s="12" t="s">
        <v>18</v>
      </c>
      <c r="K32" s="35"/>
      <c r="L32" s="12" t="s">
        <v>17</v>
      </c>
      <c r="M32" s="35"/>
      <c r="N32" s="35"/>
    </row>
    <row r="33" spans="1:14" x14ac:dyDescent="0.25">
      <c r="A33" s="74"/>
      <c r="B33" s="4" t="s">
        <v>20</v>
      </c>
      <c r="C33" s="3">
        <v>30</v>
      </c>
      <c r="D33" s="35"/>
      <c r="E33" s="35"/>
      <c r="F33" s="35"/>
      <c r="G33" s="35"/>
      <c r="H33" s="12" t="s">
        <v>17</v>
      </c>
      <c r="I33" s="35"/>
      <c r="J33" s="12" t="s">
        <v>18</v>
      </c>
      <c r="K33" s="35"/>
      <c r="L33" s="12" t="s">
        <v>17</v>
      </c>
      <c r="M33" s="35"/>
      <c r="N33" s="35"/>
    </row>
    <row r="34" spans="1:14" x14ac:dyDescent="0.25">
      <c r="A34" s="74"/>
      <c r="B34" s="4" t="s">
        <v>20</v>
      </c>
      <c r="C34" s="3">
        <v>100</v>
      </c>
      <c r="D34" s="35"/>
      <c r="E34" s="35"/>
      <c r="F34" s="35"/>
      <c r="G34" s="35"/>
      <c r="H34" s="12" t="s">
        <v>17</v>
      </c>
      <c r="I34" s="35"/>
      <c r="J34" s="12" t="s">
        <v>18</v>
      </c>
      <c r="K34" s="35"/>
      <c r="L34" s="12" t="s">
        <v>17</v>
      </c>
      <c r="M34" s="35"/>
      <c r="N34" s="35"/>
    </row>
    <row r="35" spans="1:14" x14ac:dyDescent="0.25">
      <c r="A35" s="74"/>
      <c r="B35" s="4" t="s">
        <v>21</v>
      </c>
      <c r="C35" s="3" t="s">
        <v>16</v>
      </c>
      <c r="D35" s="35"/>
      <c r="E35" s="35"/>
      <c r="F35" s="35"/>
      <c r="G35" s="35"/>
      <c r="H35" s="12" t="s">
        <v>17</v>
      </c>
      <c r="I35" s="35"/>
      <c r="J35" s="12" t="s">
        <v>18</v>
      </c>
      <c r="K35" s="35"/>
      <c r="L35" s="12" t="s">
        <v>17</v>
      </c>
      <c r="M35" s="35"/>
      <c r="N35" s="35"/>
    </row>
    <row r="36" spans="1:14" x14ac:dyDescent="0.25">
      <c r="A36" s="74"/>
      <c r="B36" s="4" t="s">
        <v>21</v>
      </c>
      <c r="C36" s="3">
        <v>30</v>
      </c>
      <c r="D36" s="35"/>
      <c r="E36" s="35"/>
      <c r="F36" s="35"/>
      <c r="G36" s="35"/>
      <c r="H36" s="12" t="s">
        <v>17</v>
      </c>
      <c r="I36" s="35"/>
      <c r="J36" s="12" t="s">
        <v>18</v>
      </c>
      <c r="K36" s="35"/>
      <c r="L36" s="12" t="s">
        <v>17</v>
      </c>
      <c r="M36" s="35"/>
      <c r="N36" s="35"/>
    </row>
    <row r="37" spans="1:14" x14ac:dyDescent="0.25">
      <c r="A37" s="74"/>
      <c r="B37" s="4" t="s">
        <v>21</v>
      </c>
      <c r="C37" s="3">
        <v>100</v>
      </c>
      <c r="D37" s="35"/>
      <c r="E37" s="35"/>
      <c r="F37" s="35"/>
      <c r="G37" s="35"/>
      <c r="H37" s="12" t="s">
        <v>17</v>
      </c>
      <c r="I37" s="35"/>
      <c r="J37" s="12" t="s">
        <v>18</v>
      </c>
      <c r="K37" s="35"/>
      <c r="L37" s="12" t="s">
        <v>17</v>
      </c>
      <c r="M37" s="35"/>
      <c r="N37" s="35"/>
    </row>
    <row r="38" spans="1:14" x14ac:dyDescent="0.25">
      <c r="A38" s="74" t="s">
        <v>24</v>
      </c>
      <c r="B38" s="4" t="s">
        <v>15</v>
      </c>
      <c r="C38" s="2" t="s">
        <v>16</v>
      </c>
      <c r="D38" s="35"/>
      <c r="E38" s="35"/>
      <c r="F38" s="35"/>
      <c r="G38" s="35"/>
      <c r="H38" s="12" t="s">
        <v>17</v>
      </c>
      <c r="I38" s="35"/>
      <c r="J38" s="12" t="s">
        <v>25</v>
      </c>
      <c r="K38" s="35"/>
      <c r="L38" s="12" t="s">
        <v>18</v>
      </c>
      <c r="M38" s="12" t="s">
        <v>18</v>
      </c>
      <c r="N38" s="35"/>
    </row>
    <row r="39" spans="1:14" x14ac:dyDescent="0.25">
      <c r="A39" s="74"/>
      <c r="B39" s="4" t="s">
        <v>15</v>
      </c>
      <c r="C39" s="3">
        <v>15</v>
      </c>
      <c r="D39" s="35"/>
      <c r="E39" s="35"/>
      <c r="F39" s="35"/>
      <c r="G39" s="35"/>
      <c r="H39" s="12" t="s">
        <v>17</v>
      </c>
      <c r="I39" s="35"/>
      <c r="J39" s="12" t="s">
        <v>25</v>
      </c>
      <c r="K39" s="35"/>
      <c r="L39" s="12" t="s">
        <v>18</v>
      </c>
      <c r="M39" s="12" t="s">
        <v>18</v>
      </c>
      <c r="N39" s="35"/>
    </row>
    <row r="40" spans="1:14" x14ac:dyDescent="0.25">
      <c r="A40" s="74"/>
      <c r="B40" s="4" t="s">
        <v>15</v>
      </c>
      <c r="C40" s="3">
        <v>30</v>
      </c>
      <c r="D40" s="35"/>
      <c r="E40" s="35"/>
      <c r="F40" s="35"/>
      <c r="G40" s="35"/>
      <c r="H40" s="12" t="s">
        <v>17</v>
      </c>
      <c r="I40" s="35"/>
      <c r="J40" s="12" t="s">
        <v>25</v>
      </c>
      <c r="K40" s="35"/>
      <c r="L40" s="12" t="s">
        <v>18</v>
      </c>
      <c r="M40" s="12" t="s">
        <v>18</v>
      </c>
      <c r="N40" s="35"/>
    </row>
    <row r="41" spans="1:14" x14ac:dyDescent="0.25">
      <c r="A41" s="74"/>
      <c r="B41" s="4" t="s">
        <v>15</v>
      </c>
      <c r="C41" s="3">
        <v>50</v>
      </c>
      <c r="D41" s="35"/>
      <c r="E41" s="35"/>
      <c r="F41" s="35"/>
      <c r="G41" s="35"/>
      <c r="H41" s="12" t="s">
        <v>17</v>
      </c>
      <c r="I41" s="35"/>
      <c r="J41" s="12" t="s">
        <v>25</v>
      </c>
      <c r="K41" s="35"/>
      <c r="L41" s="12" t="s">
        <v>18</v>
      </c>
      <c r="M41" s="12" t="s">
        <v>18</v>
      </c>
      <c r="N41" s="35"/>
    </row>
    <row r="42" spans="1:14" x14ac:dyDescent="0.25">
      <c r="A42" s="74"/>
      <c r="B42" s="4" t="s">
        <v>15</v>
      </c>
      <c r="C42" s="3">
        <v>80</v>
      </c>
      <c r="D42" s="35"/>
      <c r="E42" s="35"/>
      <c r="F42" s="35"/>
      <c r="G42" s="35"/>
      <c r="H42" s="12" t="s">
        <v>17</v>
      </c>
      <c r="I42" s="35"/>
      <c r="J42" s="12" t="s">
        <v>25</v>
      </c>
      <c r="K42" s="35"/>
      <c r="L42" s="12" t="s">
        <v>18</v>
      </c>
      <c r="M42" s="12" t="s">
        <v>18</v>
      </c>
      <c r="N42" s="35"/>
    </row>
    <row r="43" spans="1:14" x14ac:dyDescent="0.25">
      <c r="A43" s="74"/>
      <c r="B43" s="4" t="s">
        <v>15</v>
      </c>
      <c r="C43" s="3">
        <v>100</v>
      </c>
      <c r="D43" s="35"/>
      <c r="E43" s="35"/>
      <c r="F43" s="35"/>
      <c r="G43" s="35"/>
      <c r="H43" s="12" t="s">
        <v>17</v>
      </c>
      <c r="I43" s="35"/>
      <c r="J43" s="12" t="s">
        <v>25</v>
      </c>
      <c r="K43" s="35"/>
      <c r="L43" s="12" t="s">
        <v>18</v>
      </c>
      <c r="M43" s="12" t="s">
        <v>18</v>
      </c>
      <c r="N43" s="35"/>
    </row>
    <row r="44" spans="1:14" x14ac:dyDescent="0.25">
      <c r="A44" s="74"/>
      <c r="B44" s="4" t="s">
        <v>19</v>
      </c>
      <c r="C44" s="2" t="s">
        <v>16</v>
      </c>
      <c r="D44" s="35"/>
      <c r="E44" s="35"/>
      <c r="F44" s="35"/>
      <c r="G44" s="35"/>
      <c r="H44" s="12" t="s">
        <v>17</v>
      </c>
      <c r="I44" s="35"/>
      <c r="J44" s="12" t="s">
        <v>25</v>
      </c>
      <c r="K44" s="35"/>
      <c r="L44" s="12" t="s">
        <v>23</v>
      </c>
      <c r="M44" s="12" t="s">
        <v>18</v>
      </c>
      <c r="N44" s="35"/>
    </row>
    <row r="45" spans="1:14" x14ac:dyDescent="0.25">
      <c r="A45" s="74"/>
      <c r="B45" s="4" t="s">
        <v>19</v>
      </c>
      <c r="C45" s="3">
        <v>15</v>
      </c>
      <c r="D45" s="35"/>
      <c r="E45" s="35"/>
      <c r="F45" s="35"/>
      <c r="G45" s="35"/>
      <c r="H45" s="12" t="s">
        <v>17</v>
      </c>
      <c r="I45" s="35"/>
      <c r="J45" s="12" t="s">
        <v>25</v>
      </c>
      <c r="K45" s="35"/>
      <c r="L45" s="12" t="s">
        <v>23</v>
      </c>
      <c r="M45" s="12" t="s">
        <v>18</v>
      </c>
      <c r="N45" s="35"/>
    </row>
    <row r="46" spans="1:14" x14ac:dyDescent="0.25">
      <c r="A46" s="74"/>
      <c r="B46" s="4" t="s">
        <v>19</v>
      </c>
      <c r="C46" s="3">
        <v>30</v>
      </c>
      <c r="D46" s="35"/>
      <c r="E46" s="35"/>
      <c r="F46" s="35"/>
      <c r="G46" s="35"/>
      <c r="H46" s="12" t="s">
        <v>17</v>
      </c>
      <c r="I46" s="35"/>
      <c r="J46" s="12" t="s">
        <v>25</v>
      </c>
      <c r="K46" s="35"/>
      <c r="L46" s="12" t="s">
        <v>23</v>
      </c>
      <c r="M46" s="12" t="s">
        <v>18</v>
      </c>
      <c r="N46" s="35"/>
    </row>
    <row r="47" spans="1:14" x14ac:dyDescent="0.25">
      <c r="A47" s="74"/>
      <c r="B47" s="4" t="s">
        <v>19</v>
      </c>
      <c r="C47" s="3">
        <v>50</v>
      </c>
      <c r="D47" s="35"/>
      <c r="E47" s="35"/>
      <c r="F47" s="35"/>
      <c r="G47" s="35"/>
      <c r="H47" s="12" t="s">
        <v>17</v>
      </c>
      <c r="I47" s="35"/>
      <c r="J47" s="12" t="s">
        <v>25</v>
      </c>
      <c r="K47" s="35"/>
      <c r="L47" s="12" t="s">
        <v>23</v>
      </c>
      <c r="M47" s="12" t="s">
        <v>18</v>
      </c>
      <c r="N47" s="35"/>
    </row>
    <row r="48" spans="1:14" x14ac:dyDescent="0.25">
      <c r="A48" s="74"/>
      <c r="B48" s="4" t="s">
        <v>19</v>
      </c>
      <c r="C48" s="3">
        <v>80</v>
      </c>
      <c r="D48" s="35"/>
      <c r="E48" s="35"/>
      <c r="F48" s="35"/>
      <c r="G48" s="35"/>
      <c r="H48" s="12" t="s">
        <v>17</v>
      </c>
      <c r="I48" s="35"/>
      <c r="J48" s="12" t="s">
        <v>25</v>
      </c>
      <c r="K48" s="35"/>
      <c r="L48" s="12" t="s">
        <v>23</v>
      </c>
      <c r="M48" s="12" t="s">
        <v>18</v>
      </c>
      <c r="N48" s="35"/>
    </row>
    <row r="49" spans="1:14" x14ac:dyDescent="0.25">
      <c r="A49" s="74"/>
      <c r="B49" s="4" t="s">
        <v>19</v>
      </c>
      <c r="C49" s="3">
        <v>100</v>
      </c>
      <c r="D49" s="35"/>
      <c r="E49" s="35"/>
      <c r="F49" s="35"/>
      <c r="G49" s="35"/>
      <c r="H49" s="12" t="s">
        <v>17</v>
      </c>
      <c r="I49" s="35"/>
      <c r="J49" s="12" t="s">
        <v>25</v>
      </c>
      <c r="K49" s="35"/>
      <c r="L49" s="12" t="s">
        <v>23</v>
      </c>
      <c r="M49" s="12" t="s">
        <v>18</v>
      </c>
      <c r="N49" s="35"/>
    </row>
    <row r="50" spans="1:14" x14ac:dyDescent="0.25">
      <c r="A50" s="74"/>
      <c r="B50" s="4" t="s">
        <v>20</v>
      </c>
      <c r="C50" s="2" t="s">
        <v>16</v>
      </c>
      <c r="D50" s="35"/>
      <c r="E50" s="35"/>
      <c r="F50" s="35"/>
      <c r="G50" s="35"/>
      <c r="H50" s="12" t="s">
        <v>17</v>
      </c>
      <c r="I50" s="35"/>
      <c r="J50" s="12" t="s">
        <v>25</v>
      </c>
      <c r="K50" s="35"/>
      <c r="L50" s="12" t="s">
        <v>18</v>
      </c>
      <c r="M50" s="12" t="s">
        <v>18</v>
      </c>
      <c r="N50" s="35"/>
    </row>
    <row r="51" spans="1:14" x14ac:dyDescent="0.25">
      <c r="A51" s="74"/>
      <c r="B51" s="4" t="s">
        <v>20</v>
      </c>
      <c r="C51" s="3">
        <v>15</v>
      </c>
      <c r="D51" s="35"/>
      <c r="E51" s="35"/>
      <c r="F51" s="35"/>
      <c r="G51" s="35"/>
      <c r="H51" s="12" t="s">
        <v>17</v>
      </c>
      <c r="I51" s="35"/>
      <c r="J51" s="12" t="s">
        <v>25</v>
      </c>
      <c r="K51" s="35"/>
      <c r="L51" s="12" t="s">
        <v>18</v>
      </c>
      <c r="M51" s="12" t="s">
        <v>18</v>
      </c>
      <c r="N51" s="35"/>
    </row>
    <row r="52" spans="1:14" x14ac:dyDescent="0.25">
      <c r="A52" s="74"/>
      <c r="B52" s="4" t="s">
        <v>20</v>
      </c>
      <c r="C52" s="3">
        <v>30</v>
      </c>
      <c r="D52" s="35"/>
      <c r="E52" s="35"/>
      <c r="F52" s="35"/>
      <c r="G52" s="35"/>
      <c r="H52" s="12" t="s">
        <v>17</v>
      </c>
      <c r="I52" s="35"/>
      <c r="J52" s="12" t="s">
        <v>25</v>
      </c>
      <c r="K52" s="35"/>
      <c r="L52" s="12" t="s">
        <v>18</v>
      </c>
      <c r="M52" s="12" t="s">
        <v>18</v>
      </c>
      <c r="N52" s="35"/>
    </row>
    <row r="53" spans="1:14" x14ac:dyDescent="0.25">
      <c r="A53" s="74"/>
      <c r="B53" s="4" t="s">
        <v>20</v>
      </c>
      <c r="C53" s="3">
        <v>50</v>
      </c>
      <c r="D53" s="35"/>
      <c r="E53" s="35"/>
      <c r="F53" s="35"/>
      <c r="G53" s="35"/>
      <c r="H53" s="12" t="s">
        <v>17</v>
      </c>
      <c r="I53" s="35"/>
      <c r="J53" s="12" t="s">
        <v>25</v>
      </c>
      <c r="K53" s="35"/>
      <c r="L53" s="12" t="s">
        <v>18</v>
      </c>
      <c r="M53" s="12" t="s">
        <v>18</v>
      </c>
      <c r="N53" s="35"/>
    </row>
    <row r="54" spans="1:14" x14ac:dyDescent="0.25">
      <c r="A54" s="74"/>
      <c r="B54" s="4" t="s">
        <v>20</v>
      </c>
      <c r="C54" s="3">
        <v>80</v>
      </c>
      <c r="D54" s="35"/>
      <c r="E54" s="35"/>
      <c r="F54" s="35"/>
      <c r="G54" s="35"/>
      <c r="H54" s="12" t="s">
        <v>17</v>
      </c>
      <c r="I54" s="35"/>
      <c r="J54" s="12" t="s">
        <v>25</v>
      </c>
      <c r="K54" s="35"/>
      <c r="L54" s="12" t="s">
        <v>18</v>
      </c>
      <c r="M54" s="12" t="s">
        <v>18</v>
      </c>
      <c r="N54" s="35"/>
    </row>
    <row r="55" spans="1:14" x14ac:dyDescent="0.25">
      <c r="A55" s="74"/>
      <c r="B55" s="4" t="s">
        <v>20</v>
      </c>
      <c r="C55" s="3">
        <v>100</v>
      </c>
      <c r="D55" s="35"/>
      <c r="E55" s="35"/>
      <c r="F55" s="35"/>
      <c r="G55" s="35"/>
      <c r="H55" s="12" t="s">
        <v>17</v>
      </c>
      <c r="I55" s="35"/>
      <c r="J55" s="12" t="s">
        <v>25</v>
      </c>
      <c r="K55" s="35"/>
      <c r="L55" s="12" t="s">
        <v>18</v>
      </c>
      <c r="M55" s="12" t="s">
        <v>18</v>
      </c>
      <c r="N55" s="35"/>
    </row>
    <row r="56" spans="1:14" x14ac:dyDescent="0.25">
      <c r="A56" s="74"/>
      <c r="B56" s="4" t="s">
        <v>21</v>
      </c>
      <c r="C56" s="2" t="s">
        <v>16</v>
      </c>
      <c r="D56" s="35"/>
      <c r="E56" s="35"/>
      <c r="F56" s="35"/>
      <c r="G56" s="35"/>
      <c r="H56" s="12" t="s">
        <v>17</v>
      </c>
      <c r="I56" s="35"/>
      <c r="J56" s="35"/>
      <c r="K56" s="35"/>
      <c r="L56" s="12" t="s">
        <v>18</v>
      </c>
      <c r="M56" s="12" t="s">
        <v>18</v>
      </c>
      <c r="N56" s="35"/>
    </row>
    <row r="57" spans="1:14" x14ac:dyDescent="0.25">
      <c r="A57" s="74"/>
      <c r="B57" s="4" t="s">
        <v>21</v>
      </c>
      <c r="C57" s="3">
        <v>15</v>
      </c>
      <c r="D57" s="35"/>
      <c r="E57" s="35"/>
      <c r="F57" s="35"/>
      <c r="G57" s="35"/>
      <c r="H57" s="12" t="s">
        <v>17</v>
      </c>
      <c r="I57" s="35"/>
      <c r="J57" s="35"/>
      <c r="K57" s="35"/>
      <c r="L57" s="12" t="s">
        <v>18</v>
      </c>
      <c r="M57" s="12" t="s">
        <v>18</v>
      </c>
      <c r="N57" s="35"/>
    </row>
    <row r="58" spans="1:14" x14ac:dyDescent="0.25">
      <c r="A58" s="74"/>
      <c r="B58" s="4" t="s">
        <v>21</v>
      </c>
      <c r="C58" s="3">
        <v>30</v>
      </c>
      <c r="D58" s="35"/>
      <c r="E58" s="35"/>
      <c r="F58" s="35"/>
      <c r="G58" s="35"/>
      <c r="H58" s="12" t="s">
        <v>17</v>
      </c>
      <c r="I58" s="35"/>
      <c r="J58" s="35"/>
      <c r="K58" s="35"/>
      <c r="L58" s="12" t="s">
        <v>18</v>
      </c>
      <c r="M58" s="12" t="s">
        <v>18</v>
      </c>
      <c r="N58" s="35"/>
    </row>
    <row r="59" spans="1:14" x14ac:dyDescent="0.25">
      <c r="A59" s="74"/>
      <c r="B59" s="4" t="s">
        <v>21</v>
      </c>
      <c r="C59" s="3">
        <v>50</v>
      </c>
      <c r="D59" s="35"/>
      <c r="E59" s="35"/>
      <c r="F59" s="35"/>
      <c r="G59" s="35"/>
      <c r="H59" s="12" t="s">
        <v>17</v>
      </c>
      <c r="I59" s="35"/>
      <c r="J59" s="35"/>
      <c r="K59" s="35"/>
      <c r="L59" s="12" t="s">
        <v>18</v>
      </c>
      <c r="M59" s="12" t="s">
        <v>18</v>
      </c>
      <c r="N59" s="35"/>
    </row>
    <row r="60" spans="1:14" x14ac:dyDescent="0.25">
      <c r="A60" s="74"/>
      <c r="B60" s="4" t="s">
        <v>21</v>
      </c>
      <c r="C60" s="3">
        <v>80</v>
      </c>
      <c r="D60" s="35"/>
      <c r="E60" s="35"/>
      <c r="F60" s="35"/>
      <c r="G60" s="35"/>
      <c r="H60" s="12" t="s">
        <v>17</v>
      </c>
      <c r="I60" s="35"/>
      <c r="J60" s="35"/>
      <c r="K60" s="35"/>
      <c r="L60" s="12" t="s">
        <v>18</v>
      </c>
      <c r="M60" s="12" t="s">
        <v>18</v>
      </c>
      <c r="N60" s="35"/>
    </row>
    <row r="61" spans="1:14" x14ac:dyDescent="0.25">
      <c r="A61" s="74"/>
      <c r="B61" s="4" t="s">
        <v>21</v>
      </c>
      <c r="C61" s="3">
        <v>100</v>
      </c>
      <c r="D61" s="35"/>
      <c r="E61" s="35"/>
      <c r="F61" s="35"/>
      <c r="G61" s="35"/>
      <c r="H61" s="12" t="s">
        <v>17</v>
      </c>
      <c r="I61" s="35"/>
      <c r="J61" s="35"/>
      <c r="K61" s="35"/>
      <c r="L61" s="12" t="s">
        <v>18</v>
      </c>
      <c r="M61" s="12" t="s">
        <v>18</v>
      </c>
      <c r="N61" s="35"/>
    </row>
    <row r="62" spans="1:14" x14ac:dyDescent="0.25">
      <c r="A62" s="74" t="s">
        <v>26</v>
      </c>
      <c r="B62" s="4" t="s">
        <v>15</v>
      </c>
      <c r="C62" s="3" t="s">
        <v>16</v>
      </c>
      <c r="D62" s="35"/>
      <c r="E62" s="35"/>
      <c r="F62" s="35"/>
      <c r="G62" s="35"/>
      <c r="H62" s="12" t="s">
        <v>17</v>
      </c>
      <c r="I62" s="35"/>
      <c r="J62" s="12" t="s">
        <v>25</v>
      </c>
      <c r="K62" s="35"/>
      <c r="L62" s="12" t="s">
        <v>18</v>
      </c>
      <c r="M62" s="12" t="s">
        <v>18</v>
      </c>
      <c r="N62" s="35"/>
    </row>
    <row r="63" spans="1:14" x14ac:dyDescent="0.25">
      <c r="A63" s="74"/>
      <c r="B63" s="4" t="s">
        <v>15</v>
      </c>
      <c r="C63" s="3">
        <v>30</v>
      </c>
      <c r="D63" s="35"/>
      <c r="E63" s="35"/>
      <c r="F63" s="35"/>
      <c r="G63" s="35"/>
      <c r="H63" s="12" t="s">
        <v>17</v>
      </c>
      <c r="I63" s="35"/>
      <c r="J63" s="12" t="s">
        <v>25</v>
      </c>
      <c r="K63" s="35"/>
      <c r="L63" s="12" t="s">
        <v>18</v>
      </c>
      <c r="M63" s="12" t="s">
        <v>18</v>
      </c>
      <c r="N63" s="35"/>
    </row>
    <row r="64" spans="1:14" x14ac:dyDescent="0.25">
      <c r="A64" s="74"/>
      <c r="B64" s="4" t="s">
        <v>15</v>
      </c>
      <c r="C64" s="3">
        <v>100</v>
      </c>
      <c r="D64" s="35"/>
      <c r="E64" s="35"/>
      <c r="F64" s="35"/>
      <c r="G64" s="35"/>
      <c r="H64" s="12" t="s">
        <v>17</v>
      </c>
      <c r="I64" s="35"/>
      <c r="J64" s="12" t="s">
        <v>25</v>
      </c>
      <c r="K64" s="35"/>
      <c r="L64" s="12" t="s">
        <v>18</v>
      </c>
      <c r="M64" s="12" t="s">
        <v>18</v>
      </c>
      <c r="N64" s="35"/>
    </row>
    <row r="65" spans="1:14" x14ac:dyDescent="0.25">
      <c r="A65" s="74"/>
      <c r="B65" s="4" t="s">
        <v>19</v>
      </c>
      <c r="C65" s="3" t="s">
        <v>16</v>
      </c>
      <c r="D65" s="35"/>
      <c r="E65" s="35"/>
      <c r="F65" s="35"/>
      <c r="G65" s="35"/>
      <c r="H65" s="12" t="s">
        <v>17</v>
      </c>
      <c r="I65" s="35"/>
      <c r="J65" s="12" t="s">
        <v>25</v>
      </c>
      <c r="K65" s="35"/>
      <c r="L65" s="12" t="s">
        <v>18</v>
      </c>
      <c r="M65" s="12" t="s">
        <v>18</v>
      </c>
      <c r="N65" s="35"/>
    </row>
    <row r="66" spans="1:14" x14ac:dyDescent="0.25">
      <c r="A66" s="74"/>
      <c r="B66" s="4" t="s">
        <v>19</v>
      </c>
      <c r="C66" s="3">
        <v>30</v>
      </c>
      <c r="D66" s="35"/>
      <c r="E66" s="35"/>
      <c r="F66" s="35"/>
      <c r="G66" s="35"/>
      <c r="H66" s="12" t="s">
        <v>17</v>
      </c>
      <c r="I66" s="35"/>
      <c r="J66" s="12" t="s">
        <v>25</v>
      </c>
      <c r="K66" s="35"/>
      <c r="L66" s="12" t="s">
        <v>18</v>
      </c>
      <c r="M66" s="12" t="s">
        <v>18</v>
      </c>
      <c r="N66" s="35"/>
    </row>
    <row r="67" spans="1:14" x14ac:dyDescent="0.25">
      <c r="A67" s="74"/>
      <c r="B67" s="4" t="s">
        <v>19</v>
      </c>
      <c r="C67" s="3">
        <v>100</v>
      </c>
      <c r="D67" s="35"/>
      <c r="E67" s="35"/>
      <c r="F67" s="35"/>
      <c r="G67" s="35"/>
      <c r="H67" s="12" t="s">
        <v>17</v>
      </c>
      <c r="I67" s="35"/>
      <c r="J67" s="12" t="s">
        <v>25</v>
      </c>
      <c r="K67" s="35"/>
      <c r="L67" s="12" t="s">
        <v>18</v>
      </c>
      <c r="M67" s="12" t="s">
        <v>18</v>
      </c>
      <c r="N67" s="35"/>
    </row>
    <row r="68" spans="1:14" x14ac:dyDescent="0.25">
      <c r="A68" s="74"/>
      <c r="B68" s="4" t="s">
        <v>20</v>
      </c>
      <c r="C68" s="3" t="s">
        <v>16</v>
      </c>
      <c r="D68" s="35"/>
      <c r="E68" s="35"/>
      <c r="F68" s="35"/>
      <c r="G68" s="35"/>
      <c r="H68" s="12" t="s">
        <v>17</v>
      </c>
      <c r="I68" s="35"/>
      <c r="J68" s="12" t="s">
        <v>25</v>
      </c>
      <c r="K68" s="35"/>
      <c r="L68" s="12" t="s">
        <v>18</v>
      </c>
      <c r="M68" s="12" t="s">
        <v>18</v>
      </c>
      <c r="N68" s="35"/>
    </row>
    <row r="69" spans="1:14" x14ac:dyDescent="0.25">
      <c r="A69" s="74"/>
      <c r="B69" s="4" t="s">
        <v>20</v>
      </c>
      <c r="C69" s="3">
        <v>30</v>
      </c>
      <c r="D69" s="35"/>
      <c r="E69" s="35"/>
      <c r="F69" s="35"/>
      <c r="G69" s="35"/>
      <c r="H69" s="12" t="s">
        <v>17</v>
      </c>
      <c r="I69" s="35"/>
      <c r="J69" s="12" t="s">
        <v>25</v>
      </c>
      <c r="K69" s="35"/>
      <c r="L69" s="12" t="s">
        <v>18</v>
      </c>
      <c r="M69" s="12" t="s">
        <v>18</v>
      </c>
      <c r="N69" s="35"/>
    </row>
    <row r="70" spans="1:14" x14ac:dyDescent="0.25">
      <c r="A70" s="74"/>
      <c r="B70" s="4" t="s">
        <v>20</v>
      </c>
      <c r="C70" s="3">
        <v>100</v>
      </c>
      <c r="D70" s="35"/>
      <c r="E70" s="35"/>
      <c r="F70" s="35"/>
      <c r="G70" s="35"/>
      <c r="H70" s="12" t="s">
        <v>17</v>
      </c>
      <c r="I70" s="35"/>
      <c r="J70" s="12" t="s">
        <v>25</v>
      </c>
      <c r="K70" s="35"/>
      <c r="L70" s="12" t="s">
        <v>18</v>
      </c>
      <c r="M70" s="12" t="s">
        <v>18</v>
      </c>
      <c r="N70" s="35"/>
    </row>
    <row r="71" spans="1:14" x14ac:dyDescent="0.25">
      <c r="A71" s="74"/>
      <c r="B71" s="4" t="s">
        <v>21</v>
      </c>
      <c r="C71" s="3" t="s">
        <v>16</v>
      </c>
      <c r="D71" s="35"/>
      <c r="E71" s="35"/>
      <c r="F71" s="35"/>
      <c r="G71" s="35"/>
      <c r="H71" s="12" t="s">
        <v>17</v>
      </c>
      <c r="I71" s="35"/>
      <c r="J71" s="12" t="s">
        <v>25</v>
      </c>
      <c r="K71" s="35"/>
      <c r="L71" s="12" t="s">
        <v>18</v>
      </c>
      <c r="M71" s="12" t="s">
        <v>18</v>
      </c>
      <c r="N71" s="35"/>
    </row>
    <row r="72" spans="1:14" x14ac:dyDescent="0.25">
      <c r="A72" s="74"/>
      <c r="B72" s="4" t="s">
        <v>21</v>
      </c>
      <c r="C72" s="3">
        <v>30</v>
      </c>
      <c r="D72" s="35"/>
      <c r="E72" s="35"/>
      <c r="F72" s="35"/>
      <c r="G72" s="35"/>
      <c r="H72" s="12" t="s">
        <v>17</v>
      </c>
      <c r="I72" s="35"/>
      <c r="J72" s="12" t="s">
        <v>25</v>
      </c>
      <c r="K72" s="35"/>
      <c r="L72" s="12" t="s">
        <v>18</v>
      </c>
      <c r="M72" s="12" t="s">
        <v>18</v>
      </c>
      <c r="N72" s="35"/>
    </row>
    <row r="73" spans="1:14" x14ac:dyDescent="0.25">
      <c r="A73" s="74"/>
      <c r="B73" s="4" t="s">
        <v>21</v>
      </c>
      <c r="C73" s="3">
        <v>100</v>
      </c>
      <c r="D73" s="35"/>
      <c r="E73" s="35"/>
      <c r="F73" s="35"/>
      <c r="G73" s="35"/>
      <c r="H73" s="12" t="s">
        <v>17</v>
      </c>
      <c r="I73" s="35"/>
      <c r="J73" s="12" t="s">
        <v>25</v>
      </c>
      <c r="K73" s="35"/>
      <c r="L73" s="12" t="s">
        <v>18</v>
      </c>
      <c r="M73" s="12" t="s">
        <v>18</v>
      </c>
      <c r="N73" s="35"/>
    </row>
    <row r="76" spans="1:14" x14ac:dyDescent="0.25">
      <c r="A76" s="1"/>
      <c r="B76" s="12" t="s">
        <v>17</v>
      </c>
      <c r="C76" s="71" t="s">
        <v>27</v>
      </c>
      <c r="D76" s="71"/>
      <c r="E76" s="71"/>
      <c r="F76" s="71"/>
      <c r="G76" s="71"/>
      <c r="H76" s="71"/>
      <c r="I76" s="71"/>
      <c r="J76" s="71"/>
      <c r="K76" s="1"/>
      <c r="L76" s="1"/>
      <c r="M76" s="1"/>
      <c r="N76" s="1"/>
    </row>
    <row r="77" spans="1:14" x14ac:dyDescent="0.25">
      <c r="A77" s="1"/>
      <c r="B77" s="12" t="s">
        <v>18</v>
      </c>
      <c r="C77" s="71" t="s">
        <v>28</v>
      </c>
      <c r="D77" s="71"/>
      <c r="E77" s="71"/>
      <c r="F77" s="71"/>
      <c r="G77" s="71"/>
      <c r="H77" s="71"/>
      <c r="I77" s="71"/>
      <c r="J77" s="71"/>
      <c r="K77" s="1"/>
      <c r="L77" s="1"/>
      <c r="M77" s="1"/>
      <c r="N77" s="1"/>
    </row>
    <row r="78" spans="1:14" x14ac:dyDescent="0.25">
      <c r="A78" s="1"/>
      <c r="B78" s="12" t="s">
        <v>25</v>
      </c>
      <c r="C78" s="71" t="s">
        <v>29</v>
      </c>
      <c r="D78" s="71"/>
      <c r="E78" s="71"/>
      <c r="F78" s="71"/>
      <c r="G78" s="71"/>
      <c r="H78" s="71"/>
      <c r="I78" s="71"/>
      <c r="J78" s="71"/>
      <c r="K78" s="1"/>
      <c r="L78" s="1"/>
      <c r="M78" s="1"/>
      <c r="N78" s="1"/>
    </row>
  </sheetData>
  <mergeCells count="15">
    <mergeCell ref="C78:J78"/>
    <mergeCell ref="C76:J76"/>
    <mergeCell ref="C77:J77"/>
    <mergeCell ref="A2:A25"/>
    <mergeCell ref="A26:A37"/>
    <mergeCell ref="A38:A61"/>
    <mergeCell ref="A62:A73"/>
    <mergeCell ref="T25:AA25"/>
    <mergeCell ref="T26:AA26"/>
    <mergeCell ref="T28:AA28"/>
    <mergeCell ref="R3:AE3"/>
    <mergeCell ref="R6:R9"/>
    <mergeCell ref="R10:R13"/>
    <mergeCell ref="R14:R17"/>
    <mergeCell ref="R18:R21"/>
  </mergeCells>
  <conditionalFormatting sqref="AC7">
    <cfRule type="cellIs" dxfId="7" priority="8" operator="lessThan">
      <formula>#REF!</formula>
    </cfRule>
  </conditionalFormatting>
  <conditionalFormatting sqref="AC6">
    <cfRule type="cellIs" dxfId="6" priority="7" operator="lessThan">
      <formula>#REF!</formula>
    </cfRule>
  </conditionalFormatting>
  <conditionalFormatting sqref="AC9">
    <cfRule type="cellIs" dxfId="5" priority="6" operator="lessThan">
      <formula>#REF!</formula>
    </cfRule>
  </conditionalFormatting>
  <conditionalFormatting sqref="AC8">
    <cfRule type="cellIs" dxfId="4" priority="5" operator="lessThan">
      <formula>#REF!</formula>
    </cfRule>
  </conditionalFormatting>
  <conditionalFormatting sqref="AC10">
    <cfRule type="cellIs" dxfId="3" priority="4" operator="lessThan">
      <formula>#REF!</formula>
    </cfRule>
  </conditionalFormatting>
  <conditionalFormatting sqref="AC11">
    <cfRule type="cellIs" dxfId="2" priority="3" operator="lessThan">
      <formula>#REF!</formula>
    </cfRule>
  </conditionalFormatting>
  <conditionalFormatting sqref="AC13">
    <cfRule type="cellIs" dxfId="1" priority="2" operator="lessThan">
      <formula>#REF!</formula>
    </cfRule>
  </conditionalFormatting>
  <conditionalFormatting sqref="AC12">
    <cfRule type="cellIs" dxfId="0" priority="1" operator="lessThan">
      <formula>#REF!</formula>
    </cfRule>
  </conditionalFormatting>
  <pageMargins left="0.7" right="0.7" top="0.75" bottom="0.75" header="0.3" footer="0.3"/>
  <ignoredErrors>
    <ignoredError sqref="H2:H73 B76:B78 J2:J55 L38:M73 J62:J73 L2:L37 X6:AC21 S26:S2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zoomScale="85" zoomScaleNormal="85" workbookViewId="0">
      <pane ySplit="1" topLeftCell="A2" activePane="bottomLeft" state="frozen"/>
      <selection pane="bottomLeft" activeCell="J44" sqref="J44"/>
    </sheetView>
  </sheetViews>
  <sheetFormatPr baseColWidth="10" defaultRowHeight="15" x14ac:dyDescent="0.25"/>
  <cols>
    <col min="1" max="1" width="12" style="13" bestFit="1" customWidth="1"/>
    <col min="2" max="2" width="15.28515625" style="13" bestFit="1" customWidth="1"/>
    <col min="3" max="3" width="13.85546875" style="13" bestFit="1" customWidth="1"/>
    <col min="4" max="8" width="11.42578125" style="13"/>
    <col min="9" max="9" width="13.7109375" style="13" bestFit="1" customWidth="1"/>
    <col min="10" max="11" width="11.42578125" style="13"/>
    <col min="12" max="12" width="12.42578125" style="13" bestFit="1" customWidth="1"/>
    <col min="13" max="13" width="19" style="13" bestFit="1" customWidth="1"/>
    <col min="14" max="14" width="16.85546875" style="13" bestFit="1" customWidth="1"/>
    <col min="15" max="15" width="16.28515625" style="13" bestFit="1" customWidth="1"/>
    <col min="16" max="16384" width="11.42578125" style="13"/>
  </cols>
  <sheetData>
    <row r="1" spans="1:22" x14ac:dyDescent="0.25">
      <c r="A1" s="22" t="s">
        <v>0</v>
      </c>
      <c r="B1" s="22" t="s">
        <v>1</v>
      </c>
      <c r="C1" s="22" t="s">
        <v>2</v>
      </c>
      <c r="D1" s="22" t="s">
        <v>30</v>
      </c>
      <c r="E1" s="24" t="s">
        <v>3</v>
      </c>
      <c r="F1" s="23" t="s">
        <v>4</v>
      </c>
      <c r="G1" s="25" t="s">
        <v>5</v>
      </c>
      <c r="H1" s="24" t="s">
        <v>6</v>
      </c>
      <c r="I1" s="24" t="s">
        <v>7</v>
      </c>
      <c r="J1" s="27" t="s">
        <v>8</v>
      </c>
      <c r="K1" s="22" t="s">
        <v>9</v>
      </c>
      <c r="L1" s="23" t="s">
        <v>10</v>
      </c>
      <c r="M1" s="26" t="s">
        <v>11</v>
      </c>
      <c r="N1" s="26" t="s">
        <v>12</v>
      </c>
      <c r="O1" s="26" t="s">
        <v>13</v>
      </c>
    </row>
    <row r="2" spans="1:22" x14ac:dyDescent="0.25">
      <c r="A2" s="42" t="s">
        <v>14</v>
      </c>
      <c r="B2" s="21" t="s">
        <v>15</v>
      </c>
      <c r="C2" s="15" t="s">
        <v>16</v>
      </c>
      <c r="D2" s="14">
        <v>42445</v>
      </c>
      <c r="E2" s="15">
        <v>90</v>
      </c>
      <c r="F2" s="18">
        <v>7.83</v>
      </c>
      <c r="G2" s="18">
        <v>9.56</v>
      </c>
      <c r="H2" s="15">
        <v>100.3</v>
      </c>
      <c r="I2" s="28" t="s">
        <v>31</v>
      </c>
      <c r="J2" s="18" t="s">
        <v>32</v>
      </c>
      <c r="K2" s="17">
        <v>3</v>
      </c>
      <c r="L2" s="19">
        <v>16</v>
      </c>
      <c r="M2" s="20">
        <v>1.2999999999999999E-2</v>
      </c>
      <c r="N2" s="20">
        <v>8.4748603351955335E-3</v>
      </c>
      <c r="O2" s="15">
        <v>0.61990000000000012</v>
      </c>
      <c r="Q2" s="43" t="s">
        <v>41</v>
      </c>
      <c r="R2" s="43"/>
      <c r="S2" s="43"/>
      <c r="T2" s="43"/>
      <c r="U2" s="43"/>
      <c r="V2" s="43"/>
    </row>
    <row r="3" spans="1:22" x14ac:dyDescent="0.25">
      <c r="A3" s="42" t="s">
        <v>14</v>
      </c>
      <c r="B3" s="21" t="s">
        <v>15</v>
      </c>
      <c r="C3" s="16">
        <v>15</v>
      </c>
      <c r="D3" s="14">
        <v>42445</v>
      </c>
      <c r="E3" s="15">
        <v>89.8</v>
      </c>
      <c r="F3" s="18">
        <v>7.85</v>
      </c>
      <c r="G3" s="18">
        <v>9.74</v>
      </c>
      <c r="H3" s="15">
        <v>101.6</v>
      </c>
      <c r="I3" s="28" t="s">
        <v>31</v>
      </c>
      <c r="J3" s="18" t="s">
        <v>32</v>
      </c>
      <c r="K3" s="17">
        <v>2</v>
      </c>
      <c r="L3" s="19">
        <v>16</v>
      </c>
      <c r="M3" s="20">
        <v>1.9E-2</v>
      </c>
      <c r="N3" s="20">
        <v>9.8575418994413435E-3</v>
      </c>
      <c r="O3" s="15">
        <v>0.49805000000000005</v>
      </c>
      <c r="Q3" s="40" t="s">
        <v>42</v>
      </c>
      <c r="R3" s="40" t="s">
        <v>43</v>
      </c>
      <c r="S3" s="40" t="s">
        <v>15</v>
      </c>
      <c r="T3" s="40" t="s">
        <v>21</v>
      </c>
      <c r="U3" s="40" t="s">
        <v>19</v>
      </c>
      <c r="V3" s="40" t="s">
        <v>20</v>
      </c>
    </row>
    <row r="4" spans="1:22" x14ac:dyDescent="0.25">
      <c r="A4" s="42" t="s">
        <v>14</v>
      </c>
      <c r="B4" s="21" t="s">
        <v>15</v>
      </c>
      <c r="C4" s="16">
        <v>30</v>
      </c>
      <c r="D4" s="14">
        <v>42445</v>
      </c>
      <c r="E4" s="15">
        <v>89.7</v>
      </c>
      <c r="F4" s="18">
        <v>7.86</v>
      </c>
      <c r="G4" s="18">
        <v>9.6</v>
      </c>
      <c r="H4" s="15">
        <v>100.6</v>
      </c>
      <c r="I4" s="28" t="s">
        <v>31</v>
      </c>
      <c r="J4" s="18" t="s">
        <v>32</v>
      </c>
      <c r="K4" s="17">
        <v>9</v>
      </c>
      <c r="L4" s="19">
        <v>16</v>
      </c>
      <c r="M4" s="20">
        <v>1.7999999999999999E-2</v>
      </c>
      <c r="N4" s="20">
        <v>1.1701117318435757E-2</v>
      </c>
      <c r="O4" s="15">
        <v>0.48160000000000014</v>
      </c>
      <c r="Q4" s="40" t="s">
        <v>44</v>
      </c>
      <c r="R4" s="40" t="s">
        <v>45</v>
      </c>
      <c r="S4" s="40">
        <v>110</v>
      </c>
      <c r="T4" s="40">
        <v>110</v>
      </c>
      <c r="U4" s="40">
        <v>110</v>
      </c>
      <c r="V4" s="40">
        <v>110</v>
      </c>
    </row>
    <row r="5" spans="1:22" x14ac:dyDescent="0.25">
      <c r="A5" s="42" t="s">
        <v>14</v>
      </c>
      <c r="B5" s="21" t="s">
        <v>15</v>
      </c>
      <c r="C5" s="16">
        <v>50</v>
      </c>
      <c r="D5" s="14">
        <v>42445</v>
      </c>
      <c r="E5" s="15">
        <v>88.5</v>
      </c>
      <c r="F5" s="18">
        <v>7.82</v>
      </c>
      <c r="G5" s="18">
        <v>10.210000000000001</v>
      </c>
      <c r="H5" s="15">
        <v>100</v>
      </c>
      <c r="I5" s="28" t="s">
        <v>31</v>
      </c>
      <c r="J5" s="18" t="s">
        <v>32</v>
      </c>
      <c r="K5" s="17" t="s">
        <v>33</v>
      </c>
      <c r="L5" s="19">
        <v>16</v>
      </c>
      <c r="M5" s="20">
        <v>1.9E-2</v>
      </c>
      <c r="N5" s="20">
        <v>1.7231843575418997E-2</v>
      </c>
      <c r="O5" s="15">
        <v>0.89415000000000011</v>
      </c>
      <c r="Q5" s="40" t="s">
        <v>46</v>
      </c>
      <c r="R5" s="40" t="s">
        <v>43</v>
      </c>
      <c r="S5" s="40">
        <v>8.5</v>
      </c>
      <c r="T5" s="40">
        <v>8.5</v>
      </c>
      <c r="U5" s="40">
        <v>8.5</v>
      </c>
      <c r="V5" s="40">
        <v>8.5</v>
      </c>
    </row>
    <row r="6" spans="1:22" x14ac:dyDescent="0.25">
      <c r="A6" s="42" t="s">
        <v>14</v>
      </c>
      <c r="B6" s="21" t="s">
        <v>15</v>
      </c>
      <c r="C6" s="16">
        <v>80</v>
      </c>
      <c r="D6" s="14">
        <v>42445</v>
      </c>
      <c r="E6" s="15">
        <v>87.8</v>
      </c>
      <c r="F6" s="18">
        <v>7.78</v>
      </c>
      <c r="G6" s="18">
        <v>10.29</v>
      </c>
      <c r="H6" s="15">
        <v>99.7</v>
      </c>
      <c r="I6" s="28" t="s">
        <v>31</v>
      </c>
      <c r="J6" s="18" t="s">
        <v>32</v>
      </c>
      <c r="K6" s="17" t="s">
        <v>33</v>
      </c>
      <c r="L6" s="19">
        <v>16</v>
      </c>
      <c r="M6" s="20">
        <v>2.5000000000000001E-2</v>
      </c>
      <c r="N6" s="20">
        <v>1.0779329608938551E-2</v>
      </c>
      <c r="O6" s="15">
        <v>0.75224999999999997</v>
      </c>
      <c r="Q6" s="40" t="s">
        <v>47</v>
      </c>
      <c r="R6" s="40" t="s">
        <v>43</v>
      </c>
      <c r="S6" s="40">
        <v>6.5</v>
      </c>
      <c r="T6" s="40">
        <v>6.5</v>
      </c>
      <c r="U6" s="40">
        <v>6.5</v>
      </c>
      <c r="V6" s="40">
        <v>6.5</v>
      </c>
    </row>
    <row r="7" spans="1:22" x14ac:dyDescent="0.25">
      <c r="A7" s="42" t="s">
        <v>14</v>
      </c>
      <c r="B7" s="21" t="s">
        <v>15</v>
      </c>
      <c r="C7" s="16">
        <v>100</v>
      </c>
      <c r="D7" s="14">
        <v>42445</v>
      </c>
      <c r="E7" s="15">
        <v>87.9</v>
      </c>
      <c r="F7" s="18">
        <v>7.67</v>
      </c>
      <c r="G7" s="18">
        <v>10.85</v>
      </c>
      <c r="H7" s="15">
        <v>98.7</v>
      </c>
      <c r="I7" s="28" t="s">
        <v>31</v>
      </c>
      <c r="J7" s="18" t="s">
        <v>32</v>
      </c>
      <c r="K7" s="17" t="s">
        <v>33</v>
      </c>
      <c r="L7" s="19">
        <v>16</v>
      </c>
      <c r="M7" s="20">
        <v>2.5000000000000001E-2</v>
      </c>
      <c r="N7" s="20">
        <v>1.1240223463687153E-2</v>
      </c>
      <c r="O7" s="15">
        <v>0.40510000000000013</v>
      </c>
      <c r="Q7" s="40" t="s">
        <v>48</v>
      </c>
      <c r="R7" s="40" t="s">
        <v>49</v>
      </c>
      <c r="S7" s="40" t="s">
        <v>50</v>
      </c>
      <c r="T7" s="40" t="s">
        <v>50</v>
      </c>
      <c r="U7" s="40" t="s">
        <v>50</v>
      </c>
      <c r="V7" s="40" t="s">
        <v>50</v>
      </c>
    </row>
    <row r="8" spans="1:22" x14ac:dyDescent="0.25">
      <c r="A8" s="42" t="s">
        <v>14</v>
      </c>
      <c r="B8" s="21" t="s">
        <v>19</v>
      </c>
      <c r="C8" s="15" t="s">
        <v>16</v>
      </c>
      <c r="D8" s="14">
        <v>42443</v>
      </c>
      <c r="E8" s="15">
        <v>90.3</v>
      </c>
      <c r="F8" s="18">
        <v>7.66</v>
      </c>
      <c r="G8" s="18">
        <v>9.64</v>
      </c>
      <c r="H8" s="15">
        <v>102.4</v>
      </c>
      <c r="I8" s="28" t="s">
        <v>31</v>
      </c>
      <c r="J8" s="18" t="s">
        <v>32</v>
      </c>
      <c r="K8" s="17">
        <v>3</v>
      </c>
      <c r="L8" s="15">
        <v>15</v>
      </c>
      <c r="M8" s="20">
        <v>1.6E-2</v>
      </c>
      <c r="N8" s="20">
        <v>8.9357541899441374E-3</v>
      </c>
      <c r="O8" s="15">
        <v>0.95930000000000004</v>
      </c>
      <c r="Q8" s="40" t="s">
        <v>51</v>
      </c>
      <c r="R8" s="40" t="s">
        <v>52</v>
      </c>
      <c r="S8" s="40" t="s">
        <v>53</v>
      </c>
      <c r="T8" s="40" t="s">
        <v>53</v>
      </c>
      <c r="U8" s="40" t="s">
        <v>53</v>
      </c>
      <c r="V8" s="40" t="s">
        <v>53</v>
      </c>
    </row>
    <row r="9" spans="1:22" x14ac:dyDescent="0.25">
      <c r="A9" s="42" t="s">
        <v>14</v>
      </c>
      <c r="B9" s="21" t="s">
        <v>19</v>
      </c>
      <c r="C9" s="16">
        <v>15</v>
      </c>
      <c r="D9" s="14">
        <v>42443</v>
      </c>
      <c r="E9" s="15">
        <v>90.2</v>
      </c>
      <c r="F9" s="18">
        <v>7.73</v>
      </c>
      <c r="G9" s="18">
        <v>10.16</v>
      </c>
      <c r="H9" s="15">
        <v>106.9</v>
      </c>
      <c r="I9" s="28" t="s">
        <v>31</v>
      </c>
      <c r="J9" s="18" t="s">
        <v>32</v>
      </c>
      <c r="K9" s="17">
        <v>4</v>
      </c>
      <c r="L9" s="15">
        <v>15</v>
      </c>
      <c r="M9" s="20">
        <v>1.6E-2</v>
      </c>
      <c r="N9" s="20">
        <v>7.0921787709497244E-3</v>
      </c>
      <c r="O9" s="15">
        <v>0.71850000000000014</v>
      </c>
      <c r="Q9" s="40" t="s">
        <v>54</v>
      </c>
      <c r="R9" s="40" t="s">
        <v>55</v>
      </c>
      <c r="S9" s="40">
        <v>2.1</v>
      </c>
      <c r="T9" s="40">
        <v>2.1</v>
      </c>
      <c r="U9" s="40">
        <v>2.4</v>
      </c>
      <c r="V9" s="40">
        <v>2.5</v>
      </c>
    </row>
    <row r="10" spans="1:22" x14ac:dyDescent="0.25">
      <c r="A10" s="42" t="s">
        <v>14</v>
      </c>
      <c r="B10" s="21" t="s">
        <v>19</v>
      </c>
      <c r="C10" s="16">
        <v>30</v>
      </c>
      <c r="D10" s="14">
        <v>42443</v>
      </c>
      <c r="E10" s="15">
        <v>89.6</v>
      </c>
      <c r="F10" s="18">
        <v>7.77</v>
      </c>
      <c r="G10" s="18">
        <v>9.69</v>
      </c>
      <c r="H10" s="15">
        <v>106.4</v>
      </c>
      <c r="I10" s="28" t="s">
        <v>31</v>
      </c>
      <c r="J10" s="18" t="s">
        <v>32</v>
      </c>
      <c r="K10" s="17">
        <v>4</v>
      </c>
      <c r="L10" s="15">
        <v>15</v>
      </c>
      <c r="M10" s="20">
        <v>1.6E-2</v>
      </c>
      <c r="N10" s="20">
        <v>9.3966480446927396E-3</v>
      </c>
      <c r="O10" s="15">
        <v>0.73394999999999999</v>
      </c>
      <c r="Q10" s="40" t="s">
        <v>56</v>
      </c>
      <c r="R10" s="40" t="s">
        <v>49</v>
      </c>
      <c r="S10" s="40">
        <v>1.83</v>
      </c>
      <c r="T10" s="40">
        <v>1.84</v>
      </c>
      <c r="U10" s="40">
        <v>1.77</v>
      </c>
      <c r="V10" s="40">
        <v>1.8</v>
      </c>
    </row>
    <row r="11" spans="1:22" x14ac:dyDescent="0.25">
      <c r="A11" s="42" t="s">
        <v>14</v>
      </c>
      <c r="B11" s="21" t="s">
        <v>19</v>
      </c>
      <c r="C11" s="16">
        <v>50</v>
      </c>
      <c r="D11" s="14">
        <v>42443</v>
      </c>
      <c r="E11" s="15">
        <v>89</v>
      </c>
      <c r="F11" s="18">
        <v>7.76</v>
      </c>
      <c r="G11" s="18">
        <v>10.11</v>
      </c>
      <c r="H11" s="15">
        <v>102.3</v>
      </c>
      <c r="I11" s="28" t="s">
        <v>31</v>
      </c>
      <c r="J11" s="18" t="s">
        <v>32</v>
      </c>
      <c r="K11" s="17" t="s">
        <v>33</v>
      </c>
      <c r="L11" s="15">
        <v>15</v>
      </c>
      <c r="M11" s="20">
        <v>2.4E-2</v>
      </c>
      <c r="N11" s="20">
        <v>8.4748603351955335E-3</v>
      </c>
      <c r="O11" s="15">
        <v>0.61729999999999996</v>
      </c>
      <c r="Q11" s="40" t="s">
        <v>57</v>
      </c>
      <c r="R11" s="40" t="s">
        <v>49</v>
      </c>
      <c r="S11" s="40">
        <v>4.8</v>
      </c>
      <c r="T11" s="40">
        <v>4.9000000000000004</v>
      </c>
      <c r="U11" s="40">
        <v>6</v>
      </c>
      <c r="V11" s="40">
        <v>5</v>
      </c>
    </row>
    <row r="12" spans="1:22" x14ac:dyDescent="0.25">
      <c r="A12" s="42" t="s">
        <v>14</v>
      </c>
      <c r="B12" s="21" t="s">
        <v>19</v>
      </c>
      <c r="C12" s="16">
        <v>80</v>
      </c>
      <c r="D12" s="14">
        <v>42443</v>
      </c>
      <c r="E12" s="15">
        <v>87.7</v>
      </c>
      <c r="F12" s="18">
        <v>7.67</v>
      </c>
      <c r="G12" s="18">
        <v>10.37</v>
      </c>
      <c r="H12" s="15">
        <v>95.1</v>
      </c>
      <c r="I12" s="28" t="s">
        <v>31</v>
      </c>
      <c r="J12" s="18" t="s">
        <v>32</v>
      </c>
      <c r="K12" s="17">
        <v>3</v>
      </c>
      <c r="L12" s="15">
        <v>15</v>
      </c>
      <c r="M12" s="20">
        <v>0.02</v>
      </c>
      <c r="N12" s="20">
        <v>7.5530726256983266E-3</v>
      </c>
      <c r="O12" s="15">
        <v>0.8872000000000001</v>
      </c>
      <c r="Q12" s="40" t="s">
        <v>10</v>
      </c>
      <c r="R12" s="40" t="s">
        <v>58</v>
      </c>
      <c r="S12" s="40" t="s">
        <v>59</v>
      </c>
      <c r="T12" s="40" t="s">
        <v>60</v>
      </c>
      <c r="U12" s="40" t="s">
        <v>61</v>
      </c>
      <c r="V12" s="40" t="s">
        <v>62</v>
      </c>
    </row>
    <row r="13" spans="1:22" x14ac:dyDescent="0.25">
      <c r="A13" s="42" t="s">
        <v>14</v>
      </c>
      <c r="B13" s="21" t="s">
        <v>19</v>
      </c>
      <c r="C13" s="16">
        <v>100</v>
      </c>
      <c r="D13" s="14">
        <v>42443</v>
      </c>
      <c r="E13" s="15">
        <v>87.8</v>
      </c>
      <c r="F13" s="18">
        <v>7.62</v>
      </c>
      <c r="G13" s="18">
        <v>10.34</v>
      </c>
      <c r="H13" s="15">
        <v>94.4</v>
      </c>
      <c r="I13" s="28" t="s">
        <v>31</v>
      </c>
      <c r="J13" s="18" t="s">
        <v>32</v>
      </c>
      <c r="K13" s="17">
        <v>3</v>
      </c>
      <c r="L13" s="15">
        <v>15</v>
      </c>
      <c r="M13" s="20">
        <v>2.4E-2</v>
      </c>
      <c r="N13" s="20">
        <v>1.3083798882681566E-2</v>
      </c>
      <c r="O13" s="15">
        <v>0.45325000000000015</v>
      </c>
      <c r="Q13" s="40" t="s">
        <v>63</v>
      </c>
      <c r="R13" s="40" t="s">
        <v>49</v>
      </c>
      <c r="S13" s="40">
        <v>0.12</v>
      </c>
      <c r="T13" s="40">
        <v>0.14000000000000001</v>
      </c>
      <c r="U13" s="40">
        <v>0.13</v>
      </c>
      <c r="V13" s="40">
        <v>0.13</v>
      </c>
    </row>
    <row r="14" spans="1:22" x14ac:dyDescent="0.25">
      <c r="A14" s="42" t="s">
        <v>14</v>
      </c>
      <c r="B14" s="21" t="s">
        <v>20</v>
      </c>
      <c r="C14" s="15" t="s">
        <v>16</v>
      </c>
      <c r="D14" s="14">
        <v>42445</v>
      </c>
      <c r="E14" s="15">
        <v>89.7</v>
      </c>
      <c r="F14" s="18">
        <v>7.78</v>
      </c>
      <c r="G14" s="18">
        <v>9.67</v>
      </c>
      <c r="H14" s="15">
        <v>101.3</v>
      </c>
      <c r="I14" s="28" t="s">
        <v>31</v>
      </c>
      <c r="J14" s="18" t="s">
        <v>32</v>
      </c>
      <c r="K14" s="17" t="s">
        <v>33</v>
      </c>
      <c r="L14" s="19">
        <v>17.5</v>
      </c>
      <c r="M14" s="20">
        <v>2.1000000000000001E-2</v>
      </c>
      <c r="N14" s="20">
        <v>6.6312849162011205E-3</v>
      </c>
      <c r="O14" s="15">
        <v>0.49575000000000002</v>
      </c>
      <c r="Q14" s="40" t="s">
        <v>64</v>
      </c>
      <c r="R14" s="40" t="s">
        <v>49</v>
      </c>
      <c r="S14" s="40">
        <v>0.01</v>
      </c>
      <c r="T14" s="40">
        <v>0.01</v>
      </c>
      <c r="U14" s="40">
        <v>0.01</v>
      </c>
      <c r="V14" s="40">
        <v>0.01</v>
      </c>
    </row>
    <row r="15" spans="1:22" x14ac:dyDescent="0.25">
      <c r="A15" s="42" t="s">
        <v>14</v>
      </c>
      <c r="B15" s="21" t="s">
        <v>20</v>
      </c>
      <c r="C15" s="16">
        <v>15</v>
      </c>
      <c r="D15" s="14">
        <v>42445</v>
      </c>
      <c r="E15" s="15">
        <v>89.4</v>
      </c>
      <c r="F15" s="18">
        <v>7.78</v>
      </c>
      <c r="G15" s="18">
        <v>9.7100000000000009</v>
      </c>
      <c r="H15" s="15">
        <v>101.6</v>
      </c>
      <c r="I15" s="28" t="s">
        <v>31</v>
      </c>
      <c r="J15" s="18" t="s">
        <v>32</v>
      </c>
      <c r="K15" s="17" t="s">
        <v>33</v>
      </c>
      <c r="L15" s="19">
        <v>17.5</v>
      </c>
      <c r="M15" s="20">
        <v>1.6E-2</v>
      </c>
      <c r="N15" s="20">
        <v>7.0921787709497244E-3</v>
      </c>
      <c r="O15" s="15">
        <v>0.46845000000000003</v>
      </c>
      <c r="Q15" s="40" t="s">
        <v>65</v>
      </c>
      <c r="R15" s="40" t="s">
        <v>66</v>
      </c>
      <c r="S15" s="40">
        <v>1.4</v>
      </c>
      <c r="T15" s="40">
        <v>1.4</v>
      </c>
      <c r="U15" s="40">
        <v>1.4</v>
      </c>
      <c r="V15" s="40">
        <v>1.4</v>
      </c>
    </row>
    <row r="16" spans="1:22" x14ac:dyDescent="0.25">
      <c r="A16" s="42" t="s">
        <v>14</v>
      </c>
      <c r="B16" s="21" t="s">
        <v>20</v>
      </c>
      <c r="C16" s="16">
        <v>30</v>
      </c>
      <c r="D16" s="14">
        <v>42445</v>
      </c>
      <c r="E16" s="15">
        <v>89.6</v>
      </c>
      <c r="F16" s="18">
        <v>7.77</v>
      </c>
      <c r="G16" s="18">
        <v>9.68</v>
      </c>
      <c r="H16" s="15">
        <v>101.3</v>
      </c>
      <c r="I16" s="28" t="s">
        <v>31</v>
      </c>
      <c r="J16" s="18" t="s">
        <v>32</v>
      </c>
      <c r="K16" s="17" t="s">
        <v>33</v>
      </c>
      <c r="L16" s="19">
        <v>17.5</v>
      </c>
      <c r="M16" s="20">
        <v>2.4E-2</v>
      </c>
      <c r="N16" s="20">
        <v>1.9997206703910617E-2</v>
      </c>
      <c r="O16" s="15">
        <v>0.64124999999999999</v>
      </c>
    </row>
    <row r="17" spans="1:26" x14ac:dyDescent="0.25">
      <c r="A17" s="42" t="s">
        <v>14</v>
      </c>
      <c r="B17" s="21" t="s">
        <v>20</v>
      </c>
      <c r="C17" s="16">
        <v>50</v>
      </c>
      <c r="D17" s="14">
        <v>42445</v>
      </c>
      <c r="E17" s="15">
        <v>88.4</v>
      </c>
      <c r="F17" s="18">
        <v>7.78</v>
      </c>
      <c r="G17" s="18">
        <v>10.17</v>
      </c>
      <c r="H17" s="15">
        <v>102.2</v>
      </c>
      <c r="I17" s="28" t="s">
        <v>31</v>
      </c>
      <c r="J17" s="18" t="s">
        <v>32</v>
      </c>
      <c r="K17" s="17" t="s">
        <v>33</v>
      </c>
      <c r="L17" s="19">
        <v>17.5</v>
      </c>
      <c r="M17" s="20">
        <v>1.9E-2</v>
      </c>
      <c r="N17" s="20">
        <v>7.5530726256983266E-3</v>
      </c>
      <c r="O17" s="15">
        <v>0.76770000000000005</v>
      </c>
    </row>
    <row r="18" spans="1:26" x14ac:dyDescent="0.25">
      <c r="A18" s="42" t="s">
        <v>14</v>
      </c>
      <c r="B18" s="21" t="s">
        <v>20</v>
      </c>
      <c r="C18" s="16">
        <v>80</v>
      </c>
      <c r="D18" s="14">
        <v>42445</v>
      </c>
      <c r="E18" s="15">
        <v>87.8</v>
      </c>
      <c r="F18" s="18">
        <v>7.7</v>
      </c>
      <c r="G18" s="18">
        <v>10.36</v>
      </c>
      <c r="H18" s="15">
        <v>96.3</v>
      </c>
      <c r="I18" s="28" t="s">
        <v>31</v>
      </c>
      <c r="J18" s="18" t="s">
        <v>32</v>
      </c>
      <c r="K18" s="17" t="s">
        <v>33</v>
      </c>
      <c r="L18" s="19">
        <v>17.5</v>
      </c>
      <c r="M18" s="20">
        <v>2.1000000000000001E-2</v>
      </c>
      <c r="N18" s="20">
        <v>7.5530726256983266E-3</v>
      </c>
      <c r="O18" s="15">
        <v>0.64615</v>
      </c>
    </row>
    <row r="19" spans="1:26" x14ac:dyDescent="0.25">
      <c r="A19" s="42" t="s">
        <v>14</v>
      </c>
      <c r="B19" s="21" t="s">
        <v>20</v>
      </c>
      <c r="C19" s="16">
        <v>100</v>
      </c>
      <c r="D19" s="14">
        <v>42445</v>
      </c>
      <c r="E19" s="15">
        <v>87.6</v>
      </c>
      <c r="F19" s="18">
        <v>7.63</v>
      </c>
      <c r="G19" s="18">
        <v>10.210000000000001</v>
      </c>
      <c r="H19" s="15">
        <v>93.4</v>
      </c>
      <c r="I19" s="28" t="s">
        <v>31</v>
      </c>
      <c r="J19" s="18" t="s">
        <v>32</v>
      </c>
      <c r="K19" s="17" t="s">
        <v>33</v>
      </c>
      <c r="L19" s="19">
        <v>17.5</v>
      </c>
      <c r="M19" s="20">
        <v>2.5000000000000001E-2</v>
      </c>
      <c r="N19" s="20">
        <v>1.4005586592178773E-2</v>
      </c>
      <c r="O19" s="15">
        <v>0.79474999999999996</v>
      </c>
    </row>
    <row r="20" spans="1:26" x14ac:dyDescent="0.25">
      <c r="A20" s="42" t="s">
        <v>14</v>
      </c>
      <c r="B20" s="21" t="s">
        <v>21</v>
      </c>
      <c r="C20" s="15" t="s">
        <v>16</v>
      </c>
      <c r="D20" s="14">
        <v>42444</v>
      </c>
      <c r="E20" s="15">
        <v>89.8</v>
      </c>
      <c r="F20" s="18">
        <v>7.81</v>
      </c>
      <c r="G20" s="18">
        <v>9.67</v>
      </c>
      <c r="H20" s="15">
        <v>101.5</v>
      </c>
      <c r="I20" s="28" t="s">
        <v>31</v>
      </c>
      <c r="J20" s="18" t="s">
        <v>32</v>
      </c>
      <c r="K20" s="17" t="s">
        <v>33</v>
      </c>
      <c r="L20" s="15">
        <v>15</v>
      </c>
      <c r="M20" s="20">
        <v>0.01</v>
      </c>
      <c r="N20" s="20">
        <v>1.2622905027932963E-2</v>
      </c>
      <c r="O20" s="15">
        <v>0.55445</v>
      </c>
    </row>
    <row r="21" spans="1:26" x14ac:dyDescent="0.25">
      <c r="A21" s="42" t="s">
        <v>14</v>
      </c>
      <c r="B21" s="21" t="s">
        <v>21</v>
      </c>
      <c r="C21" s="16">
        <v>15</v>
      </c>
      <c r="D21" s="14">
        <v>42444</v>
      </c>
      <c r="E21" s="15">
        <v>89.6</v>
      </c>
      <c r="F21" s="18">
        <v>7.79</v>
      </c>
      <c r="G21" s="18">
        <v>10.5</v>
      </c>
      <c r="H21" s="15">
        <v>105</v>
      </c>
      <c r="I21" s="28" t="s">
        <v>31</v>
      </c>
      <c r="J21" s="18" t="s">
        <v>32</v>
      </c>
      <c r="K21" s="17" t="s">
        <v>33</v>
      </c>
      <c r="L21" s="15">
        <v>15</v>
      </c>
      <c r="M21" s="20">
        <v>1.0999999999999999E-2</v>
      </c>
      <c r="N21" s="20">
        <v>1.4927374301675981E-2</v>
      </c>
      <c r="O21" s="15">
        <v>0.48750000000000004</v>
      </c>
    </row>
    <row r="22" spans="1:26" x14ac:dyDescent="0.25">
      <c r="A22" s="42" t="s">
        <v>14</v>
      </c>
      <c r="B22" s="21" t="s">
        <v>21</v>
      </c>
      <c r="C22" s="16">
        <v>30</v>
      </c>
      <c r="D22" s="14">
        <v>42444</v>
      </c>
      <c r="E22" s="15">
        <v>89.6</v>
      </c>
      <c r="F22" s="18">
        <v>7.95</v>
      </c>
      <c r="G22" s="18">
        <v>9.5</v>
      </c>
      <c r="H22" s="15">
        <v>99.4</v>
      </c>
      <c r="I22" s="28" t="s">
        <v>31</v>
      </c>
      <c r="J22" s="18" t="s">
        <v>32</v>
      </c>
      <c r="K22" s="17">
        <v>2</v>
      </c>
      <c r="L22" s="15">
        <v>15</v>
      </c>
      <c r="M22" s="20">
        <v>1.9E-2</v>
      </c>
      <c r="N22" s="20">
        <v>1.0318435754189947E-2</v>
      </c>
      <c r="O22" s="15">
        <v>0.43445</v>
      </c>
    </row>
    <row r="23" spans="1:26" x14ac:dyDescent="0.25">
      <c r="A23" s="42" t="s">
        <v>14</v>
      </c>
      <c r="B23" s="21" t="s">
        <v>21</v>
      </c>
      <c r="C23" s="16">
        <v>50</v>
      </c>
      <c r="D23" s="14">
        <v>42444</v>
      </c>
      <c r="E23" s="15">
        <v>87.9</v>
      </c>
      <c r="F23" s="18">
        <v>7.86</v>
      </c>
      <c r="G23" s="18">
        <v>10.29</v>
      </c>
      <c r="H23" s="15">
        <v>98.8</v>
      </c>
      <c r="I23" s="28" t="s">
        <v>31</v>
      </c>
      <c r="J23" s="18" t="s">
        <v>32</v>
      </c>
      <c r="K23" s="17">
        <v>4</v>
      </c>
      <c r="L23" s="15">
        <v>15</v>
      </c>
      <c r="M23" s="20">
        <v>2.4E-2</v>
      </c>
      <c r="N23" s="20">
        <v>1.0779329608938551E-2</v>
      </c>
      <c r="O23" s="15">
        <v>0.51170000000000004</v>
      </c>
    </row>
    <row r="24" spans="1:26" x14ac:dyDescent="0.25">
      <c r="A24" s="42" t="s">
        <v>14</v>
      </c>
      <c r="B24" s="21" t="s">
        <v>21</v>
      </c>
      <c r="C24" s="16">
        <v>80</v>
      </c>
      <c r="D24" s="14">
        <v>42444</v>
      </c>
      <c r="E24" s="15">
        <v>88</v>
      </c>
      <c r="F24" s="18">
        <v>7.74</v>
      </c>
      <c r="G24" s="18">
        <v>10.1</v>
      </c>
      <c r="H24" s="15">
        <v>92.8</v>
      </c>
      <c r="I24" s="28" t="s">
        <v>31</v>
      </c>
      <c r="J24" s="18" t="s">
        <v>32</v>
      </c>
      <c r="K24" s="17">
        <v>3</v>
      </c>
      <c r="L24" s="15">
        <v>15</v>
      </c>
      <c r="M24" s="20">
        <v>2.7E-2</v>
      </c>
      <c r="N24" s="20">
        <v>1.2622905027932963E-2</v>
      </c>
      <c r="O24" s="15">
        <v>0.48235000000000006</v>
      </c>
    </row>
    <row r="25" spans="1:26" x14ac:dyDescent="0.25">
      <c r="A25" s="42" t="s">
        <v>14</v>
      </c>
      <c r="B25" s="21" t="s">
        <v>21</v>
      </c>
      <c r="C25" s="16">
        <v>100</v>
      </c>
      <c r="D25" s="14">
        <v>42444</v>
      </c>
      <c r="E25" s="15">
        <v>86.1</v>
      </c>
      <c r="F25" s="18">
        <v>7.69</v>
      </c>
      <c r="G25" s="18">
        <v>9.8699999999999992</v>
      </c>
      <c r="H25" s="15">
        <v>91</v>
      </c>
      <c r="I25" s="28" t="s">
        <v>31</v>
      </c>
      <c r="J25" s="18" t="s">
        <v>32</v>
      </c>
      <c r="K25" s="17">
        <v>3</v>
      </c>
      <c r="L25" s="15">
        <v>15</v>
      </c>
      <c r="M25" s="20">
        <v>2.4E-2</v>
      </c>
      <c r="N25" s="20">
        <v>8.0139664804469296E-3</v>
      </c>
      <c r="O25" s="15">
        <v>0.31805000000000005</v>
      </c>
    </row>
    <row r="26" spans="1:26" x14ac:dyDescent="0.25">
      <c r="A26" s="42" t="s">
        <v>22</v>
      </c>
      <c r="B26" s="21" t="s">
        <v>15</v>
      </c>
      <c r="C26" s="16" t="s">
        <v>16</v>
      </c>
      <c r="D26" s="14">
        <v>42590</v>
      </c>
      <c r="E26" s="15">
        <v>79.2</v>
      </c>
      <c r="F26" s="18">
        <v>7.98</v>
      </c>
      <c r="G26" s="18">
        <v>10.26</v>
      </c>
      <c r="H26" s="15">
        <v>100</v>
      </c>
      <c r="I26" s="28" t="s">
        <v>31</v>
      </c>
      <c r="J26" s="18" t="s">
        <v>32</v>
      </c>
      <c r="K26" s="17" t="s">
        <v>33</v>
      </c>
      <c r="L26" s="19">
        <v>15</v>
      </c>
      <c r="M26" s="28" t="s">
        <v>31</v>
      </c>
      <c r="N26" s="20">
        <v>7.5884773662551405E-3</v>
      </c>
      <c r="O26" s="15">
        <v>0.73370000000000002</v>
      </c>
    </row>
    <row r="27" spans="1:26" ht="15.75" thickBot="1" x14ac:dyDescent="0.3">
      <c r="A27" s="42" t="s">
        <v>22</v>
      </c>
      <c r="B27" s="21" t="s">
        <v>15</v>
      </c>
      <c r="C27" s="16">
        <v>30</v>
      </c>
      <c r="D27" s="14">
        <v>42590</v>
      </c>
      <c r="E27" s="15">
        <v>79.099999999999994</v>
      </c>
      <c r="F27" s="18">
        <v>7.86</v>
      </c>
      <c r="G27" s="18">
        <v>10.67</v>
      </c>
      <c r="H27" s="15" t="s">
        <v>34</v>
      </c>
      <c r="I27" s="28" t="s">
        <v>31</v>
      </c>
      <c r="J27" s="18" t="s">
        <v>32</v>
      </c>
      <c r="K27" s="17" t="s">
        <v>33</v>
      </c>
      <c r="L27" s="19">
        <v>15</v>
      </c>
      <c r="M27" s="28" t="s">
        <v>31</v>
      </c>
      <c r="N27" s="20">
        <v>8.041152263374483E-3</v>
      </c>
      <c r="O27" s="15">
        <v>1.2024000000000001</v>
      </c>
      <c r="Q27" s="44" t="s">
        <v>67</v>
      </c>
    </row>
    <row r="28" spans="1:26" ht="15.75" thickBot="1" x14ac:dyDescent="0.3">
      <c r="A28" s="42" t="s">
        <v>22</v>
      </c>
      <c r="B28" s="21" t="s">
        <v>15</v>
      </c>
      <c r="C28" s="16">
        <v>100</v>
      </c>
      <c r="D28" s="14">
        <v>42590</v>
      </c>
      <c r="E28" s="15">
        <v>78.599999999999994</v>
      </c>
      <c r="F28" s="18">
        <v>7.75</v>
      </c>
      <c r="G28" s="18">
        <v>10.17</v>
      </c>
      <c r="H28" s="15">
        <v>98.9</v>
      </c>
      <c r="I28" s="28" t="s">
        <v>31</v>
      </c>
      <c r="J28" s="18" t="s">
        <v>32</v>
      </c>
      <c r="K28" s="17" t="s">
        <v>33</v>
      </c>
      <c r="L28" s="19">
        <v>15</v>
      </c>
      <c r="M28" s="28" t="s">
        <v>31</v>
      </c>
      <c r="N28" s="20">
        <v>3.5144032921810664E-3</v>
      </c>
      <c r="O28" s="15">
        <v>0.7713000000000001</v>
      </c>
      <c r="Q28" s="84" t="s">
        <v>1</v>
      </c>
      <c r="R28" s="85"/>
      <c r="S28" s="86" t="s">
        <v>68</v>
      </c>
      <c r="T28" s="87"/>
      <c r="U28" s="75" t="s">
        <v>69</v>
      </c>
      <c r="V28" s="76"/>
      <c r="W28" s="77" t="s">
        <v>70</v>
      </c>
      <c r="X28" s="76"/>
      <c r="Y28" s="78" t="s">
        <v>71</v>
      </c>
      <c r="Z28" s="79"/>
    </row>
    <row r="29" spans="1:26" ht="27" thickBot="1" x14ac:dyDescent="0.3">
      <c r="A29" s="42" t="s">
        <v>22</v>
      </c>
      <c r="B29" s="21" t="s">
        <v>19</v>
      </c>
      <c r="C29" s="16" t="s">
        <v>16</v>
      </c>
      <c r="D29" s="14">
        <v>42591</v>
      </c>
      <c r="E29" s="15">
        <v>78.900000000000006</v>
      </c>
      <c r="F29" s="18">
        <v>8.01</v>
      </c>
      <c r="G29" s="18">
        <v>10.199999999999999</v>
      </c>
      <c r="H29" s="15">
        <v>99.5</v>
      </c>
      <c r="I29" s="28" t="s">
        <v>31</v>
      </c>
      <c r="J29" s="18" t="s">
        <v>32</v>
      </c>
      <c r="K29" s="17" t="s">
        <v>33</v>
      </c>
      <c r="L29" s="15">
        <v>21.4</v>
      </c>
      <c r="M29" s="28" t="s">
        <v>31</v>
      </c>
      <c r="N29" s="20">
        <v>7.5693581780538364E-3</v>
      </c>
      <c r="O29" s="15">
        <v>0.7046</v>
      </c>
      <c r="Q29" s="80" t="s">
        <v>72</v>
      </c>
      <c r="R29" s="81"/>
      <c r="S29" s="45" t="s">
        <v>73</v>
      </c>
      <c r="T29" s="45" t="s">
        <v>52</v>
      </c>
      <c r="U29" s="45" t="s">
        <v>73</v>
      </c>
      <c r="V29" s="45" t="s">
        <v>52</v>
      </c>
      <c r="W29" s="45" t="s">
        <v>73</v>
      </c>
      <c r="X29" s="45" t="s">
        <v>52</v>
      </c>
      <c r="Y29" s="45" t="s">
        <v>73</v>
      </c>
      <c r="Z29" s="45" t="s">
        <v>52</v>
      </c>
    </row>
    <row r="30" spans="1:26" ht="15.75" thickBot="1" x14ac:dyDescent="0.3">
      <c r="A30" s="42" t="s">
        <v>22</v>
      </c>
      <c r="B30" s="21" t="s">
        <v>19</v>
      </c>
      <c r="C30" s="16">
        <v>30</v>
      </c>
      <c r="D30" s="14">
        <v>42591</v>
      </c>
      <c r="E30" s="15">
        <v>78.900000000000006</v>
      </c>
      <c r="F30" s="18">
        <v>7.94</v>
      </c>
      <c r="G30" s="18">
        <v>10.16</v>
      </c>
      <c r="H30" s="15">
        <v>99</v>
      </c>
      <c r="I30" s="28" t="s">
        <v>31</v>
      </c>
      <c r="J30" s="18" t="s">
        <v>32</v>
      </c>
      <c r="K30" s="17" t="s">
        <v>33</v>
      </c>
      <c r="L30" s="15">
        <v>21.4</v>
      </c>
      <c r="M30" s="28" t="s">
        <v>31</v>
      </c>
      <c r="N30" s="20">
        <v>7.5693581780538364E-3</v>
      </c>
      <c r="O30" s="15">
        <v>0.70460000000000012</v>
      </c>
      <c r="Q30" s="46">
        <v>0</v>
      </c>
      <c r="R30" s="47">
        <v>7.5</v>
      </c>
      <c r="S30" s="48">
        <v>705000000</v>
      </c>
      <c r="T30" s="49">
        <v>10</v>
      </c>
      <c r="U30" s="50">
        <v>3970000000</v>
      </c>
      <c r="V30" s="47">
        <v>3.1</v>
      </c>
      <c r="W30" s="50">
        <v>1010000000</v>
      </c>
      <c r="X30" s="47">
        <v>10.1</v>
      </c>
      <c r="Y30" s="49" t="s">
        <v>74</v>
      </c>
      <c r="Z30" s="49">
        <v>7.8</v>
      </c>
    </row>
    <row r="31" spans="1:26" ht="15.75" thickBot="1" x14ac:dyDescent="0.3">
      <c r="A31" s="42" t="s">
        <v>22</v>
      </c>
      <c r="B31" s="21" t="s">
        <v>19</v>
      </c>
      <c r="C31" s="16">
        <v>100</v>
      </c>
      <c r="D31" s="14">
        <v>42591</v>
      </c>
      <c r="E31" s="15">
        <v>79</v>
      </c>
      <c r="F31" s="18">
        <v>8.11</v>
      </c>
      <c r="G31" s="18">
        <v>10.17</v>
      </c>
      <c r="H31" s="15">
        <v>99.7</v>
      </c>
      <c r="I31" s="28" t="s">
        <v>31</v>
      </c>
      <c r="J31" s="18" t="s">
        <v>32</v>
      </c>
      <c r="K31" s="17" t="s">
        <v>33</v>
      </c>
      <c r="L31" s="15">
        <v>21.4</v>
      </c>
      <c r="M31" s="28" t="s">
        <v>31</v>
      </c>
      <c r="N31" s="20">
        <v>8.4803312629399656E-3</v>
      </c>
      <c r="O31" s="15">
        <v>0.74334999999999996</v>
      </c>
      <c r="Q31" s="46">
        <v>7.5</v>
      </c>
      <c r="R31" s="47">
        <v>22.5</v>
      </c>
      <c r="S31" s="48">
        <v>1230000000</v>
      </c>
      <c r="T31" s="49">
        <v>17.399999999999999</v>
      </c>
      <c r="U31" s="50">
        <v>7840000000</v>
      </c>
      <c r="V31" s="47">
        <v>6.2</v>
      </c>
      <c r="W31" s="50">
        <v>1860000000</v>
      </c>
      <c r="X31" s="47">
        <v>18.399999999999999</v>
      </c>
      <c r="Y31" s="49" t="s">
        <v>75</v>
      </c>
      <c r="Z31" s="49">
        <v>14.9</v>
      </c>
    </row>
    <row r="32" spans="1:26" ht="15.75" thickBot="1" x14ac:dyDescent="0.3">
      <c r="A32" s="42" t="s">
        <v>22</v>
      </c>
      <c r="B32" s="21" t="s">
        <v>20</v>
      </c>
      <c r="C32" s="16" t="s">
        <v>16</v>
      </c>
      <c r="D32" s="14">
        <v>42591</v>
      </c>
      <c r="E32" s="15">
        <v>78.900000000000006</v>
      </c>
      <c r="F32" s="18">
        <v>7.89</v>
      </c>
      <c r="G32" s="18">
        <v>10.29</v>
      </c>
      <c r="H32" s="15">
        <v>100.5</v>
      </c>
      <c r="I32" s="28" t="s">
        <v>31</v>
      </c>
      <c r="J32" s="18" t="s">
        <v>32</v>
      </c>
      <c r="K32" s="17" t="s">
        <v>33</v>
      </c>
      <c r="L32" s="19">
        <v>16.399999999999999</v>
      </c>
      <c r="M32" s="28" t="s">
        <v>31</v>
      </c>
      <c r="N32" s="20">
        <v>1.6641975308641969E-2</v>
      </c>
      <c r="O32" s="15">
        <v>0.86890000000000012</v>
      </c>
      <c r="Q32" s="46">
        <v>22.5</v>
      </c>
      <c r="R32" s="47">
        <v>40</v>
      </c>
      <c r="S32" s="48">
        <v>1240000000</v>
      </c>
      <c r="T32" s="49">
        <v>17.600000000000001</v>
      </c>
      <c r="U32" s="50">
        <v>9020000000</v>
      </c>
      <c r="V32" s="47">
        <v>7.1</v>
      </c>
      <c r="W32" s="50">
        <v>1960000000</v>
      </c>
      <c r="X32" s="47">
        <v>19.399999999999999</v>
      </c>
      <c r="Y32" s="49" t="s">
        <v>76</v>
      </c>
      <c r="Z32" s="49">
        <v>16.3</v>
      </c>
    </row>
    <row r="33" spans="1:26" ht="15.75" thickBot="1" x14ac:dyDescent="0.3">
      <c r="A33" s="42" t="s">
        <v>22</v>
      </c>
      <c r="B33" s="21" t="s">
        <v>20</v>
      </c>
      <c r="C33" s="16">
        <v>30</v>
      </c>
      <c r="D33" s="14">
        <v>42591</v>
      </c>
      <c r="E33" s="15">
        <v>78.8</v>
      </c>
      <c r="F33" s="18">
        <v>7.86</v>
      </c>
      <c r="G33" s="18">
        <v>10.3</v>
      </c>
      <c r="H33" s="15">
        <v>100.3</v>
      </c>
      <c r="I33" s="28" t="s">
        <v>31</v>
      </c>
      <c r="J33" s="18" t="s">
        <v>32</v>
      </c>
      <c r="K33" s="17" t="s">
        <v>33</v>
      </c>
      <c r="L33" s="19">
        <v>16.399999999999999</v>
      </c>
      <c r="M33" s="28" t="s">
        <v>31</v>
      </c>
      <c r="N33" s="20">
        <v>2.5242798353909461E-2</v>
      </c>
      <c r="O33" s="15">
        <v>0.85010000000000008</v>
      </c>
      <c r="Q33" s="46">
        <v>40</v>
      </c>
      <c r="R33" s="47">
        <v>65</v>
      </c>
      <c r="S33" s="48">
        <v>1420000000</v>
      </c>
      <c r="T33" s="49">
        <v>20.2</v>
      </c>
      <c r="U33" s="50">
        <v>12700000000</v>
      </c>
      <c r="V33" s="47">
        <v>9.9</v>
      </c>
      <c r="W33" s="50">
        <v>2210000000</v>
      </c>
      <c r="X33" s="47">
        <v>21.9</v>
      </c>
      <c r="Y33" s="49" t="s">
        <v>77</v>
      </c>
      <c r="Z33" s="49">
        <v>21.4</v>
      </c>
    </row>
    <row r="34" spans="1:26" ht="15.75" thickBot="1" x14ac:dyDescent="0.3">
      <c r="A34" s="42" t="s">
        <v>22</v>
      </c>
      <c r="B34" s="21" t="s">
        <v>20</v>
      </c>
      <c r="C34" s="16">
        <v>100</v>
      </c>
      <c r="D34" s="14">
        <v>42591</v>
      </c>
      <c r="E34" s="15">
        <v>78.3</v>
      </c>
      <c r="F34" s="18">
        <v>7.97</v>
      </c>
      <c r="G34" s="18">
        <v>10.19</v>
      </c>
      <c r="H34" s="15">
        <v>99.3</v>
      </c>
      <c r="I34" s="28" t="s">
        <v>31</v>
      </c>
      <c r="J34" s="18" t="s">
        <v>32</v>
      </c>
      <c r="K34" s="17" t="s">
        <v>33</v>
      </c>
      <c r="L34" s="19">
        <v>16.399999999999999</v>
      </c>
      <c r="M34" s="28" t="s">
        <v>31</v>
      </c>
      <c r="N34" s="20">
        <v>1.9358024691358024E-2</v>
      </c>
      <c r="O34" s="15">
        <v>0.82125000000000004</v>
      </c>
      <c r="Q34" s="46">
        <v>65</v>
      </c>
      <c r="R34" s="47">
        <v>89</v>
      </c>
      <c r="S34" s="48">
        <v>992000000</v>
      </c>
      <c r="T34" s="49">
        <v>14.1</v>
      </c>
      <c r="U34" s="50">
        <v>11900000000</v>
      </c>
      <c r="V34" s="47">
        <v>9.4</v>
      </c>
      <c r="W34" s="50">
        <v>1420000000</v>
      </c>
      <c r="X34" s="47">
        <v>14.1</v>
      </c>
      <c r="Y34" s="49" t="s">
        <v>78</v>
      </c>
      <c r="Z34" s="49">
        <v>17.399999999999999</v>
      </c>
    </row>
    <row r="35" spans="1:26" ht="15.75" thickBot="1" x14ac:dyDescent="0.3">
      <c r="A35" s="42" t="s">
        <v>22</v>
      </c>
      <c r="B35" s="21" t="s">
        <v>21</v>
      </c>
      <c r="C35" s="16" t="s">
        <v>16</v>
      </c>
      <c r="D35" s="14">
        <v>42591</v>
      </c>
      <c r="E35" s="15">
        <v>78.900000000000006</v>
      </c>
      <c r="F35" s="18">
        <v>7.94</v>
      </c>
      <c r="G35" s="18">
        <v>10.28</v>
      </c>
      <c r="H35" s="15">
        <v>100.1</v>
      </c>
      <c r="I35" s="28" t="s">
        <v>31</v>
      </c>
      <c r="J35" s="18" t="s">
        <v>32</v>
      </c>
      <c r="K35" s="17" t="s">
        <v>33</v>
      </c>
      <c r="L35" s="19">
        <v>15.6</v>
      </c>
      <c r="M35" s="28" t="s">
        <v>31</v>
      </c>
      <c r="N35" s="20">
        <v>1.6189300411522632E-2</v>
      </c>
      <c r="O35" s="15">
        <v>0.87404999999999999</v>
      </c>
      <c r="Q35" s="46">
        <v>89</v>
      </c>
      <c r="R35" s="47" t="s">
        <v>79</v>
      </c>
      <c r="S35" s="48">
        <v>1460000000</v>
      </c>
      <c r="T35" s="49">
        <v>20.7</v>
      </c>
      <c r="U35" s="50">
        <v>82000000000</v>
      </c>
      <c r="V35" s="47">
        <v>64.3</v>
      </c>
      <c r="W35" s="50">
        <v>1620000000</v>
      </c>
      <c r="X35" s="47">
        <v>16.100000000000001</v>
      </c>
      <c r="Y35" s="49" t="s">
        <v>80</v>
      </c>
      <c r="Z35" s="49">
        <v>22.2</v>
      </c>
    </row>
    <row r="36" spans="1:26" ht="15.75" thickBot="1" x14ac:dyDescent="0.3">
      <c r="A36" s="42" t="s">
        <v>22</v>
      </c>
      <c r="B36" s="21" t="s">
        <v>21</v>
      </c>
      <c r="C36" s="16">
        <v>30</v>
      </c>
      <c r="D36" s="14">
        <v>42591</v>
      </c>
      <c r="E36" s="15">
        <v>78.7</v>
      </c>
      <c r="F36" s="18">
        <v>7.8</v>
      </c>
      <c r="G36" s="18">
        <v>10.24</v>
      </c>
      <c r="H36" s="15">
        <v>99.6</v>
      </c>
      <c r="I36" s="28" t="s">
        <v>31</v>
      </c>
      <c r="J36" s="18" t="s">
        <v>32</v>
      </c>
      <c r="K36" s="17" t="s">
        <v>33</v>
      </c>
      <c r="L36" s="19">
        <v>15.6</v>
      </c>
      <c r="M36" s="28" t="s">
        <v>31</v>
      </c>
      <c r="N36" s="20">
        <v>8.4803312629399656E-3</v>
      </c>
      <c r="O36" s="15">
        <v>1.0574000000000003</v>
      </c>
      <c r="Q36" s="82" t="s">
        <v>81</v>
      </c>
      <c r="R36" s="83"/>
      <c r="S36" s="51">
        <v>7040000000</v>
      </c>
      <c r="T36" s="52">
        <v>100</v>
      </c>
      <c r="U36" s="53">
        <v>127000000000</v>
      </c>
      <c r="V36" s="54">
        <v>100</v>
      </c>
      <c r="W36" s="53">
        <v>10100000000</v>
      </c>
      <c r="X36" s="54">
        <v>100</v>
      </c>
      <c r="Y36" s="51">
        <v>8780000000</v>
      </c>
      <c r="Z36" s="52">
        <v>100</v>
      </c>
    </row>
    <row r="37" spans="1:26" x14ac:dyDescent="0.25">
      <c r="A37" s="42" t="s">
        <v>22</v>
      </c>
      <c r="B37" s="21" t="s">
        <v>21</v>
      </c>
      <c r="C37" s="16">
        <v>100</v>
      </c>
      <c r="D37" s="14">
        <v>42591</v>
      </c>
      <c r="E37" s="15">
        <v>79.2</v>
      </c>
      <c r="F37" s="18">
        <v>7.91</v>
      </c>
      <c r="G37" s="18">
        <v>9.9</v>
      </c>
      <c r="H37" s="15">
        <v>95</v>
      </c>
      <c r="I37" s="28" t="s">
        <v>31</v>
      </c>
      <c r="J37" s="18" t="s">
        <v>32</v>
      </c>
      <c r="K37" s="17" t="s">
        <v>33</v>
      </c>
      <c r="L37" s="19">
        <v>15.6</v>
      </c>
      <c r="M37" s="28" t="s">
        <v>31</v>
      </c>
      <c r="N37" s="20">
        <v>9.8518518518518495E-3</v>
      </c>
      <c r="O37" s="15">
        <v>0.43420000000000003</v>
      </c>
      <c r="Q37" s="55"/>
    </row>
    <row r="38" spans="1:26" ht="15.75" thickBot="1" x14ac:dyDescent="0.3">
      <c r="A38" s="42" t="s">
        <v>24</v>
      </c>
      <c r="B38" s="21" t="s">
        <v>15</v>
      </c>
      <c r="C38" s="15" t="s">
        <v>16</v>
      </c>
      <c r="D38" s="14">
        <v>42808</v>
      </c>
      <c r="E38" s="29">
        <v>89.1</v>
      </c>
      <c r="F38" s="30">
        <v>7.9</v>
      </c>
      <c r="G38" s="30">
        <v>9.69</v>
      </c>
      <c r="H38" s="29">
        <v>102.8</v>
      </c>
      <c r="I38" s="28" t="s">
        <v>31</v>
      </c>
      <c r="J38" s="30" t="s">
        <v>32</v>
      </c>
      <c r="K38" s="30" t="s">
        <v>35</v>
      </c>
      <c r="L38" s="29">
        <v>17.5</v>
      </c>
      <c r="M38" s="31">
        <v>3.6999999999999998E-2</v>
      </c>
      <c r="N38" s="32">
        <v>7.0000000000000001E-3</v>
      </c>
      <c r="O38" s="32">
        <v>1.3</v>
      </c>
      <c r="Q38" s="44" t="s">
        <v>82</v>
      </c>
    </row>
    <row r="39" spans="1:26" ht="15.75" thickBot="1" x14ac:dyDescent="0.3">
      <c r="A39" s="42" t="s">
        <v>24</v>
      </c>
      <c r="B39" s="21" t="s">
        <v>15</v>
      </c>
      <c r="C39" s="16">
        <v>15</v>
      </c>
      <c r="D39" s="14">
        <v>42808</v>
      </c>
      <c r="E39" s="29">
        <v>88.8</v>
      </c>
      <c r="F39" s="30">
        <v>7.86</v>
      </c>
      <c r="G39" s="30">
        <v>9.68</v>
      </c>
      <c r="H39" s="29">
        <v>101.6</v>
      </c>
      <c r="I39" s="28" t="s">
        <v>31</v>
      </c>
      <c r="J39" s="30">
        <v>1.01</v>
      </c>
      <c r="K39" s="30" t="s">
        <v>35</v>
      </c>
      <c r="L39" s="29">
        <v>17.5</v>
      </c>
      <c r="M39" s="31">
        <v>3.6999999999999998E-2</v>
      </c>
      <c r="N39" s="32">
        <v>8.0000000000000002E-3</v>
      </c>
      <c r="O39" s="32">
        <v>1.4</v>
      </c>
      <c r="Q39" s="84" t="s">
        <v>1</v>
      </c>
      <c r="R39" s="85"/>
      <c r="S39" s="75" t="s">
        <v>68</v>
      </c>
      <c r="T39" s="76"/>
      <c r="U39" s="77" t="s">
        <v>69</v>
      </c>
      <c r="V39" s="76"/>
      <c r="W39" s="77" t="s">
        <v>70</v>
      </c>
      <c r="X39" s="76"/>
      <c r="Y39" s="77" t="s">
        <v>71</v>
      </c>
      <c r="Z39" s="76"/>
    </row>
    <row r="40" spans="1:26" ht="27" thickBot="1" x14ac:dyDescent="0.3">
      <c r="A40" s="42" t="s">
        <v>24</v>
      </c>
      <c r="B40" s="21" t="s">
        <v>15</v>
      </c>
      <c r="C40" s="16">
        <v>30</v>
      </c>
      <c r="D40" s="14">
        <v>42808</v>
      </c>
      <c r="E40" s="29">
        <v>88.5</v>
      </c>
      <c r="F40" s="30">
        <v>7.83</v>
      </c>
      <c r="G40" s="30">
        <v>9.68</v>
      </c>
      <c r="H40" s="29">
        <v>101.5</v>
      </c>
      <c r="I40" s="28" t="s">
        <v>31</v>
      </c>
      <c r="J40" s="30" t="s">
        <v>32</v>
      </c>
      <c r="K40" s="30" t="s">
        <v>35</v>
      </c>
      <c r="L40" s="29">
        <v>17.5</v>
      </c>
      <c r="M40" s="31">
        <v>7.0999999999999994E-2</v>
      </c>
      <c r="N40" s="32">
        <v>8.0000000000000002E-3</v>
      </c>
      <c r="O40" s="32">
        <v>1.2</v>
      </c>
      <c r="Q40" s="80" t="s">
        <v>72</v>
      </c>
      <c r="R40" s="88"/>
      <c r="S40" s="45" t="s">
        <v>73</v>
      </c>
      <c r="T40" s="45" t="s">
        <v>52</v>
      </c>
      <c r="U40" s="45" t="s">
        <v>73</v>
      </c>
      <c r="V40" s="45" t="s">
        <v>52</v>
      </c>
      <c r="W40" s="45" t="s">
        <v>73</v>
      </c>
      <c r="X40" s="45" t="s">
        <v>52</v>
      </c>
      <c r="Y40" s="45" t="s">
        <v>73</v>
      </c>
      <c r="Z40" s="45" t="s">
        <v>52</v>
      </c>
    </row>
    <row r="41" spans="1:26" ht="15.75" thickBot="1" x14ac:dyDescent="0.3">
      <c r="A41" s="42" t="s">
        <v>24</v>
      </c>
      <c r="B41" s="21" t="s">
        <v>15</v>
      </c>
      <c r="C41" s="16">
        <v>50</v>
      </c>
      <c r="D41" s="14">
        <v>42808</v>
      </c>
      <c r="E41" s="29">
        <v>88.2</v>
      </c>
      <c r="F41" s="30">
        <v>7.53</v>
      </c>
      <c r="G41" s="30">
        <v>10.41</v>
      </c>
      <c r="H41" s="29">
        <v>101.4</v>
      </c>
      <c r="I41" s="28" t="s">
        <v>31</v>
      </c>
      <c r="J41" s="30" t="s">
        <v>32</v>
      </c>
      <c r="K41" s="30" t="s">
        <v>35</v>
      </c>
      <c r="L41" s="29">
        <v>17.5</v>
      </c>
      <c r="M41" s="31">
        <v>6.4000000000000001E-2</v>
      </c>
      <c r="N41" s="32">
        <v>8.9999999999999993E-3</v>
      </c>
      <c r="O41" s="32">
        <v>1.3</v>
      </c>
      <c r="Q41" s="46">
        <v>0</v>
      </c>
      <c r="R41" s="47">
        <v>15</v>
      </c>
      <c r="S41" s="50">
        <v>1340000000</v>
      </c>
      <c r="T41" s="47">
        <v>19.100000000000001</v>
      </c>
      <c r="U41" s="50">
        <v>7910000000</v>
      </c>
      <c r="V41" s="47">
        <v>6.2</v>
      </c>
      <c r="W41" s="50">
        <v>1970000000</v>
      </c>
      <c r="X41" s="47">
        <v>19.5</v>
      </c>
      <c r="Y41" s="50">
        <v>1350000000</v>
      </c>
      <c r="Z41" s="47">
        <v>15.4</v>
      </c>
    </row>
    <row r="42" spans="1:26" ht="15.75" thickBot="1" x14ac:dyDescent="0.3">
      <c r="A42" s="42" t="s">
        <v>24</v>
      </c>
      <c r="B42" s="21" t="s">
        <v>15</v>
      </c>
      <c r="C42" s="16">
        <v>80</v>
      </c>
      <c r="D42" s="14">
        <v>42808</v>
      </c>
      <c r="E42" s="29">
        <v>87.8</v>
      </c>
      <c r="F42" s="30">
        <v>7.19</v>
      </c>
      <c r="G42" s="30">
        <v>10.37</v>
      </c>
      <c r="H42" s="29">
        <v>95.7</v>
      </c>
      <c r="I42" s="28" t="s">
        <v>31</v>
      </c>
      <c r="J42" s="30" t="s">
        <v>32</v>
      </c>
      <c r="K42" s="30" t="s">
        <v>35</v>
      </c>
      <c r="L42" s="29">
        <v>17.5</v>
      </c>
      <c r="M42" s="31">
        <v>2.3E-2</v>
      </c>
      <c r="N42" s="32">
        <v>7.0000000000000001E-3</v>
      </c>
      <c r="O42" s="32">
        <v>0.7</v>
      </c>
      <c r="Q42" s="46">
        <v>15</v>
      </c>
      <c r="R42" s="47">
        <v>65</v>
      </c>
      <c r="S42" s="50">
        <v>3250000000</v>
      </c>
      <c r="T42" s="47">
        <v>46.1</v>
      </c>
      <c r="U42" s="50">
        <v>25600000000</v>
      </c>
      <c r="V42" s="47">
        <v>20.100000000000001</v>
      </c>
      <c r="W42" s="50">
        <v>5070000000</v>
      </c>
      <c r="X42" s="47">
        <v>50.3</v>
      </c>
      <c r="Y42" s="50">
        <v>3950000000</v>
      </c>
      <c r="Z42" s="47">
        <v>45</v>
      </c>
    </row>
    <row r="43" spans="1:26" ht="15.75" thickBot="1" x14ac:dyDescent="0.3">
      <c r="A43" s="42" t="s">
        <v>24</v>
      </c>
      <c r="B43" s="21" t="s">
        <v>15</v>
      </c>
      <c r="C43" s="16">
        <v>100</v>
      </c>
      <c r="D43" s="14">
        <v>42808</v>
      </c>
      <c r="E43" s="29">
        <v>88.1</v>
      </c>
      <c r="F43" s="30">
        <v>7.15</v>
      </c>
      <c r="G43" s="30">
        <v>10.29</v>
      </c>
      <c r="H43" s="29">
        <v>94</v>
      </c>
      <c r="I43" s="28" t="s">
        <v>31</v>
      </c>
      <c r="J43" s="30" t="s">
        <v>32</v>
      </c>
      <c r="K43" s="30" t="s">
        <v>35</v>
      </c>
      <c r="L43" s="29">
        <v>17.5</v>
      </c>
      <c r="M43" s="31">
        <v>6.8000000000000005E-2</v>
      </c>
      <c r="N43" s="32">
        <v>7.0000000000000001E-3</v>
      </c>
      <c r="O43" s="32">
        <v>1</v>
      </c>
      <c r="Q43" s="46">
        <v>65</v>
      </c>
      <c r="R43" s="47" t="s">
        <v>79</v>
      </c>
      <c r="S43" s="50">
        <v>2450000000</v>
      </c>
      <c r="T43" s="47">
        <v>34.799999999999997</v>
      </c>
      <c r="U43" s="50">
        <v>93900000000</v>
      </c>
      <c r="V43" s="47">
        <v>73.7</v>
      </c>
      <c r="W43" s="50">
        <v>3050000000</v>
      </c>
      <c r="X43" s="47">
        <v>30.2</v>
      </c>
      <c r="Y43" s="50">
        <v>3480000000</v>
      </c>
      <c r="Z43" s="47">
        <v>39.6</v>
      </c>
    </row>
    <row r="44" spans="1:26" ht="15.75" thickBot="1" x14ac:dyDescent="0.3">
      <c r="A44" s="42" t="s">
        <v>24</v>
      </c>
      <c r="B44" s="21" t="s">
        <v>19</v>
      </c>
      <c r="C44" s="15" t="s">
        <v>16</v>
      </c>
      <c r="D44" s="14">
        <v>42807</v>
      </c>
      <c r="E44" s="29">
        <v>89.3</v>
      </c>
      <c r="F44" s="30">
        <v>7.7</v>
      </c>
      <c r="G44" s="30">
        <v>9.77</v>
      </c>
      <c r="H44" s="29">
        <v>103.1</v>
      </c>
      <c r="I44" s="28" t="s">
        <v>31</v>
      </c>
      <c r="J44" s="30" t="s">
        <v>32</v>
      </c>
      <c r="K44" s="30">
        <v>3.2</v>
      </c>
      <c r="L44" s="29">
        <v>13.5</v>
      </c>
      <c r="M44" s="31">
        <v>0.53</v>
      </c>
      <c r="N44" s="32">
        <v>7.0000000000000001E-3</v>
      </c>
      <c r="O44" s="32">
        <v>1.4</v>
      </c>
      <c r="Q44" s="89" t="s">
        <v>81</v>
      </c>
      <c r="R44" s="90"/>
      <c r="S44" s="50">
        <v>7040000000</v>
      </c>
      <c r="T44" s="47">
        <v>100</v>
      </c>
      <c r="U44" s="50">
        <v>127000000000</v>
      </c>
      <c r="V44" s="47">
        <v>100</v>
      </c>
      <c r="W44" s="50">
        <v>10100000000</v>
      </c>
      <c r="X44" s="47">
        <v>100</v>
      </c>
      <c r="Y44" s="50">
        <v>8780000000</v>
      </c>
      <c r="Z44" s="47">
        <v>100</v>
      </c>
    </row>
    <row r="45" spans="1:26" x14ac:dyDescent="0.25">
      <c r="A45" s="42" t="s">
        <v>24</v>
      </c>
      <c r="B45" s="21" t="s">
        <v>19</v>
      </c>
      <c r="C45" s="16">
        <v>15</v>
      </c>
      <c r="D45" s="14">
        <v>42807</v>
      </c>
      <c r="E45" s="29">
        <v>89.9</v>
      </c>
      <c r="F45" s="30">
        <v>7.66</v>
      </c>
      <c r="G45" s="30">
        <v>10.01</v>
      </c>
      <c r="H45" s="29">
        <v>104.6</v>
      </c>
      <c r="I45" s="28" t="s">
        <v>31</v>
      </c>
      <c r="J45" s="30" t="s">
        <v>32</v>
      </c>
      <c r="K45" s="30" t="s">
        <v>35</v>
      </c>
      <c r="L45" s="29">
        <v>13.5</v>
      </c>
      <c r="M45" s="31">
        <v>4.8000000000000001E-2</v>
      </c>
      <c r="N45" s="32">
        <v>8.0000000000000002E-3</v>
      </c>
      <c r="O45" s="32">
        <v>1.6</v>
      </c>
    </row>
    <row r="46" spans="1:26" x14ac:dyDescent="0.25">
      <c r="A46" s="42" t="s">
        <v>24</v>
      </c>
      <c r="B46" s="21" t="s">
        <v>19</v>
      </c>
      <c r="C46" s="16">
        <v>30</v>
      </c>
      <c r="D46" s="14">
        <v>42807</v>
      </c>
      <c r="E46" s="29">
        <v>89.9</v>
      </c>
      <c r="F46" s="30">
        <v>7.74</v>
      </c>
      <c r="G46" s="30">
        <v>10.029999999999999</v>
      </c>
      <c r="H46" s="29">
        <v>104.6</v>
      </c>
      <c r="I46" s="28" t="s">
        <v>31</v>
      </c>
      <c r="J46" s="30" t="s">
        <v>32</v>
      </c>
      <c r="K46" s="30" t="s">
        <v>35</v>
      </c>
      <c r="L46" s="29">
        <v>13.5</v>
      </c>
      <c r="M46" s="31">
        <v>3.9E-2</v>
      </c>
      <c r="N46" s="32">
        <v>6.0000000000000001E-3</v>
      </c>
      <c r="O46" s="32">
        <v>0.9</v>
      </c>
    </row>
    <row r="47" spans="1:26" x14ac:dyDescent="0.25">
      <c r="A47" s="42" t="s">
        <v>24</v>
      </c>
      <c r="B47" s="21" t="s">
        <v>19</v>
      </c>
      <c r="C47" s="16">
        <v>50</v>
      </c>
      <c r="D47" s="14">
        <v>42807</v>
      </c>
      <c r="E47" s="29">
        <v>91</v>
      </c>
      <c r="F47" s="30">
        <v>7.75</v>
      </c>
      <c r="G47" s="30">
        <v>10.52</v>
      </c>
      <c r="H47" s="29">
        <v>101.2</v>
      </c>
      <c r="I47" s="28" t="s">
        <v>31</v>
      </c>
      <c r="J47" s="30">
        <v>1.06</v>
      </c>
      <c r="K47" s="30" t="s">
        <v>35</v>
      </c>
      <c r="L47" s="29">
        <v>13.5</v>
      </c>
      <c r="M47" s="31">
        <v>4.2999999999999997E-2</v>
      </c>
      <c r="N47" s="32">
        <v>8.0000000000000002E-3</v>
      </c>
      <c r="O47" s="32">
        <v>0.7</v>
      </c>
    </row>
    <row r="48" spans="1:26" x14ac:dyDescent="0.25">
      <c r="A48" s="42" t="s">
        <v>24</v>
      </c>
      <c r="B48" s="21" t="s">
        <v>19</v>
      </c>
      <c r="C48" s="16">
        <v>80</v>
      </c>
      <c r="D48" s="14">
        <v>42807</v>
      </c>
      <c r="E48" s="29">
        <v>90.1</v>
      </c>
      <c r="F48" s="30">
        <v>7.67</v>
      </c>
      <c r="G48" s="30">
        <v>10.81</v>
      </c>
      <c r="H48" s="29">
        <v>99.4</v>
      </c>
      <c r="I48" s="28" t="s">
        <v>31</v>
      </c>
      <c r="J48" s="30" t="s">
        <v>32</v>
      </c>
      <c r="K48" s="30" t="s">
        <v>35</v>
      </c>
      <c r="L48" s="29">
        <v>13.5</v>
      </c>
      <c r="M48" s="31">
        <v>5.8999999999999997E-2</v>
      </c>
      <c r="N48" s="32">
        <v>8.9999999999999993E-3</v>
      </c>
      <c r="O48" s="32">
        <v>0.8</v>
      </c>
    </row>
    <row r="49" spans="1:15" x14ac:dyDescent="0.25">
      <c r="A49" s="42" t="s">
        <v>24</v>
      </c>
      <c r="B49" s="21" t="s">
        <v>19</v>
      </c>
      <c r="C49" s="16">
        <v>100</v>
      </c>
      <c r="D49" s="14">
        <v>42807</v>
      </c>
      <c r="E49" s="29">
        <v>90.3</v>
      </c>
      <c r="F49" s="30">
        <v>7.61</v>
      </c>
      <c r="G49" s="30">
        <v>10.76</v>
      </c>
      <c r="H49" s="29">
        <v>98.1</v>
      </c>
      <c r="I49" s="28" t="s">
        <v>31</v>
      </c>
      <c r="J49" s="30" t="s">
        <v>32</v>
      </c>
      <c r="K49" s="30" t="s">
        <v>35</v>
      </c>
      <c r="L49" s="29">
        <v>13.5</v>
      </c>
      <c r="M49" s="31">
        <v>4.7E-2</v>
      </c>
      <c r="N49" s="32">
        <v>8.0000000000000002E-3</v>
      </c>
      <c r="O49" s="32">
        <v>0.7</v>
      </c>
    </row>
    <row r="50" spans="1:15" x14ac:dyDescent="0.25">
      <c r="A50" s="42" t="s">
        <v>24</v>
      </c>
      <c r="B50" s="21" t="s">
        <v>20</v>
      </c>
      <c r="C50" s="15" t="s">
        <v>16</v>
      </c>
      <c r="D50" s="14">
        <v>42808</v>
      </c>
      <c r="E50" s="29">
        <v>88.9</v>
      </c>
      <c r="F50" s="30">
        <v>7.78</v>
      </c>
      <c r="G50" s="30">
        <v>9.68</v>
      </c>
      <c r="H50" s="29">
        <v>101.8</v>
      </c>
      <c r="I50" s="28" t="s">
        <v>31</v>
      </c>
      <c r="J50" s="30" t="s">
        <v>32</v>
      </c>
      <c r="K50" s="30" t="s">
        <v>35</v>
      </c>
      <c r="L50" s="33">
        <v>17.5</v>
      </c>
      <c r="M50" s="31">
        <v>0.66200000000000003</v>
      </c>
      <c r="N50" s="32">
        <v>7.0000000000000001E-3</v>
      </c>
      <c r="O50" s="32">
        <v>1.4</v>
      </c>
    </row>
    <row r="51" spans="1:15" x14ac:dyDescent="0.25">
      <c r="A51" s="42" t="s">
        <v>24</v>
      </c>
      <c r="B51" s="21" t="s">
        <v>20</v>
      </c>
      <c r="C51" s="16">
        <v>15</v>
      </c>
      <c r="D51" s="14">
        <v>42808</v>
      </c>
      <c r="E51" s="29">
        <v>88.4</v>
      </c>
      <c r="F51" s="30">
        <v>7.79</v>
      </c>
      <c r="G51" s="30">
        <v>9.69</v>
      </c>
      <c r="H51" s="29">
        <v>102</v>
      </c>
      <c r="I51" s="28" t="s">
        <v>31</v>
      </c>
      <c r="J51" s="30" t="s">
        <v>32</v>
      </c>
      <c r="K51" s="30" t="s">
        <v>35</v>
      </c>
      <c r="L51" s="33">
        <v>17.5</v>
      </c>
      <c r="M51" s="31">
        <v>0.65200000000000002</v>
      </c>
      <c r="N51" s="32">
        <v>5.0000000000000001E-3</v>
      </c>
      <c r="O51" s="32">
        <v>2.2000000000000002</v>
      </c>
    </row>
    <row r="52" spans="1:15" x14ac:dyDescent="0.25">
      <c r="A52" s="42" t="s">
        <v>24</v>
      </c>
      <c r="B52" s="21" t="s">
        <v>20</v>
      </c>
      <c r="C52" s="16">
        <v>30</v>
      </c>
      <c r="D52" s="14">
        <v>42808</v>
      </c>
      <c r="E52" s="29">
        <v>88.6</v>
      </c>
      <c r="F52" s="30">
        <v>7.67</v>
      </c>
      <c r="G52" s="30">
        <v>9.75</v>
      </c>
      <c r="H52" s="29">
        <v>101.1</v>
      </c>
      <c r="I52" s="28" t="s">
        <v>31</v>
      </c>
      <c r="J52" s="30" t="s">
        <v>32</v>
      </c>
      <c r="K52" s="30" t="s">
        <v>35</v>
      </c>
      <c r="L52" s="33">
        <v>17.5</v>
      </c>
      <c r="M52" s="31">
        <v>1.6E-2</v>
      </c>
      <c r="N52" s="32">
        <v>5.0000000000000001E-3</v>
      </c>
      <c r="O52" s="32">
        <v>0.9</v>
      </c>
    </row>
    <row r="53" spans="1:15" x14ac:dyDescent="0.25">
      <c r="A53" s="42" t="s">
        <v>24</v>
      </c>
      <c r="B53" s="21" t="s">
        <v>20</v>
      </c>
      <c r="C53" s="16">
        <v>50</v>
      </c>
      <c r="D53" s="14">
        <v>42808</v>
      </c>
      <c r="E53" s="29">
        <v>88</v>
      </c>
      <c r="F53" s="30">
        <v>7.35</v>
      </c>
      <c r="G53" s="30">
        <v>10.49</v>
      </c>
      <c r="H53" s="29">
        <v>98.1</v>
      </c>
      <c r="I53" s="28" t="s">
        <v>31</v>
      </c>
      <c r="J53" s="30" t="s">
        <v>32</v>
      </c>
      <c r="K53" s="30" t="s">
        <v>35</v>
      </c>
      <c r="L53" s="33">
        <v>17.5</v>
      </c>
      <c r="M53" s="31">
        <v>0.71</v>
      </c>
      <c r="N53" s="32">
        <v>8.0000000000000002E-3</v>
      </c>
      <c r="O53" s="32">
        <v>1</v>
      </c>
    </row>
    <row r="54" spans="1:15" x14ac:dyDescent="0.25">
      <c r="A54" s="42" t="s">
        <v>24</v>
      </c>
      <c r="B54" s="21" t="s">
        <v>20</v>
      </c>
      <c r="C54" s="16">
        <v>80</v>
      </c>
      <c r="D54" s="14">
        <v>42808</v>
      </c>
      <c r="E54" s="29">
        <v>88.1</v>
      </c>
      <c r="F54" s="30">
        <v>7.09</v>
      </c>
      <c r="G54" s="30">
        <v>10.31</v>
      </c>
      <c r="H54" s="29">
        <v>94.7</v>
      </c>
      <c r="I54" s="28" t="s">
        <v>31</v>
      </c>
      <c r="J54" s="30" t="s">
        <v>32</v>
      </c>
      <c r="K54" s="30" t="s">
        <v>35</v>
      </c>
      <c r="L54" s="33">
        <v>17.5</v>
      </c>
      <c r="M54" s="31">
        <v>0.04</v>
      </c>
      <c r="N54" s="32">
        <v>8.0000000000000002E-3</v>
      </c>
      <c r="O54" s="32">
        <v>0.7</v>
      </c>
    </row>
    <row r="55" spans="1:15" x14ac:dyDescent="0.25">
      <c r="A55" s="42" t="s">
        <v>24</v>
      </c>
      <c r="B55" s="21" t="s">
        <v>20</v>
      </c>
      <c r="C55" s="16">
        <v>100</v>
      </c>
      <c r="D55" s="14">
        <v>42808</v>
      </c>
      <c r="E55" s="29">
        <v>88.1</v>
      </c>
      <c r="F55" s="30">
        <v>6.98</v>
      </c>
      <c r="G55" s="30">
        <v>10.199999999999999</v>
      </c>
      <c r="H55" s="29">
        <v>93.2</v>
      </c>
      <c r="I55" s="28" t="s">
        <v>31</v>
      </c>
      <c r="J55" s="30" t="s">
        <v>32</v>
      </c>
      <c r="K55" s="30" t="s">
        <v>35</v>
      </c>
      <c r="L55" s="33">
        <v>17.5</v>
      </c>
      <c r="M55" s="31">
        <v>0.70799999999999996</v>
      </c>
      <c r="N55" s="32">
        <v>8.0000000000000002E-3</v>
      </c>
      <c r="O55" s="32">
        <v>0.8</v>
      </c>
    </row>
    <row r="56" spans="1:15" x14ac:dyDescent="0.25">
      <c r="A56" s="42" t="s">
        <v>24</v>
      </c>
      <c r="B56" s="21" t="s">
        <v>21</v>
      </c>
      <c r="C56" s="15" t="s">
        <v>16</v>
      </c>
      <c r="D56" s="14">
        <v>42809</v>
      </c>
      <c r="E56" s="29">
        <v>89.9</v>
      </c>
      <c r="F56" s="30">
        <v>7.87</v>
      </c>
      <c r="G56" s="30">
        <v>9.9499999999999993</v>
      </c>
      <c r="H56" s="29">
        <v>104.5</v>
      </c>
      <c r="I56" s="28" t="s">
        <v>31</v>
      </c>
      <c r="J56" s="30" t="s">
        <v>32</v>
      </c>
      <c r="K56" s="30" t="s">
        <v>35</v>
      </c>
      <c r="L56" s="29">
        <v>17</v>
      </c>
      <c r="M56" s="31">
        <v>0.71799999999999997</v>
      </c>
      <c r="N56" s="32">
        <v>6.0000000000000001E-3</v>
      </c>
      <c r="O56" s="32">
        <v>1.3</v>
      </c>
    </row>
    <row r="57" spans="1:15" x14ac:dyDescent="0.25">
      <c r="A57" s="42" t="s">
        <v>24</v>
      </c>
      <c r="B57" s="21" t="s">
        <v>21</v>
      </c>
      <c r="C57" s="16">
        <v>15</v>
      </c>
      <c r="D57" s="14">
        <v>42809</v>
      </c>
      <c r="E57" s="29">
        <v>88.5</v>
      </c>
      <c r="F57" s="30">
        <v>7.81</v>
      </c>
      <c r="G57" s="30">
        <v>9.61</v>
      </c>
      <c r="H57" s="29">
        <v>101.1</v>
      </c>
      <c r="I57" s="28" t="s">
        <v>31</v>
      </c>
      <c r="J57" s="30" t="s">
        <v>32</v>
      </c>
      <c r="K57" s="30" t="s">
        <v>35</v>
      </c>
      <c r="L57" s="29">
        <v>17</v>
      </c>
      <c r="M57" s="31">
        <v>0.109</v>
      </c>
      <c r="N57" s="32">
        <v>7.0000000000000001E-3</v>
      </c>
      <c r="O57" s="32">
        <v>1.5</v>
      </c>
    </row>
    <row r="58" spans="1:15" x14ac:dyDescent="0.25">
      <c r="A58" s="42" t="s">
        <v>24</v>
      </c>
      <c r="B58" s="21" t="s">
        <v>21</v>
      </c>
      <c r="C58" s="16">
        <v>30</v>
      </c>
      <c r="D58" s="14">
        <v>42809</v>
      </c>
      <c r="E58" s="29">
        <v>88.5</v>
      </c>
      <c r="F58" s="30">
        <v>7.72</v>
      </c>
      <c r="G58" s="30">
        <v>9.65</v>
      </c>
      <c r="H58" s="29">
        <v>101.1</v>
      </c>
      <c r="I58" s="28" t="s">
        <v>31</v>
      </c>
      <c r="J58" s="30" t="s">
        <v>32</v>
      </c>
      <c r="K58" s="30" t="s">
        <v>35</v>
      </c>
      <c r="L58" s="29">
        <v>17</v>
      </c>
      <c r="M58" s="31">
        <v>5.2999999999999999E-2</v>
      </c>
      <c r="N58" s="32">
        <v>6.0000000000000001E-3</v>
      </c>
      <c r="O58" s="32">
        <v>1.3</v>
      </c>
    </row>
    <row r="59" spans="1:15" x14ac:dyDescent="0.25">
      <c r="A59" s="42" t="s">
        <v>24</v>
      </c>
      <c r="B59" s="21" t="s">
        <v>21</v>
      </c>
      <c r="C59" s="16">
        <v>50</v>
      </c>
      <c r="D59" s="14">
        <v>42809</v>
      </c>
      <c r="E59" s="29">
        <v>88.2</v>
      </c>
      <c r="F59" s="30">
        <v>7.44</v>
      </c>
      <c r="G59" s="30">
        <v>10.39</v>
      </c>
      <c r="H59" s="29">
        <v>99.2</v>
      </c>
      <c r="I59" s="28" t="s">
        <v>31</v>
      </c>
      <c r="J59" s="30" t="s">
        <v>32</v>
      </c>
      <c r="K59" s="30">
        <v>3.2</v>
      </c>
      <c r="L59" s="29">
        <v>17</v>
      </c>
      <c r="M59" s="31">
        <v>0.56299999999999994</v>
      </c>
      <c r="N59" s="32">
        <v>0.01</v>
      </c>
      <c r="O59" s="32">
        <v>1.4</v>
      </c>
    </row>
    <row r="60" spans="1:15" x14ac:dyDescent="0.25">
      <c r="A60" s="42" t="s">
        <v>24</v>
      </c>
      <c r="B60" s="21" t="s">
        <v>21</v>
      </c>
      <c r="C60" s="16">
        <v>80</v>
      </c>
      <c r="D60" s="14">
        <v>42809</v>
      </c>
      <c r="E60" s="29">
        <v>88.1</v>
      </c>
      <c r="F60" s="30">
        <v>7.19</v>
      </c>
      <c r="G60" s="30">
        <v>10.32</v>
      </c>
      <c r="H60" s="29">
        <v>94.6</v>
      </c>
      <c r="I60" s="28" t="s">
        <v>31</v>
      </c>
      <c r="J60" s="30" t="s">
        <v>32</v>
      </c>
      <c r="K60" s="30" t="s">
        <v>35</v>
      </c>
      <c r="L60" s="29">
        <v>17</v>
      </c>
      <c r="M60" s="31">
        <v>0.56799999999999995</v>
      </c>
      <c r="N60" s="32">
        <v>0.01</v>
      </c>
      <c r="O60" s="32">
        <v>1.2</v>
      </c>
    </row>
    <row r="61" spans="1:15" x14ac:dyDescent="0.25">
      <c r="A61" s="42" t="s">
        <v>24</v>
      </c>
      <c r="B61" s="21" t="s">
        <v>21</v>
      </c>
      <c r="C61" s="16">
        <v>100</v>
      </c>
      <c r="D61" s="14">
        <v>42809</v>
      </c>
      <c r="E61" s="29">
        <v>88.1</v>
      </c>
      <c r="F61" s="30">
        <v>7.09</v>
      </c>
      <c r="G61" s="30">
        <v>10.16</v>
      </c>
      <c r="H61" s="29">
        <v>92.8</v>
      </c>
      <c r="I61" s="28" t="s">
        <v>31</v>
      </c>
      <c r="J61" s="30" t="s">
        <v>32</v>
      </c>
      <c r="K61" s="30" t="s">
        <v>35</v>
      </c>
      <c r="L61" s="29">
        <v>17</v>
      </c>
      <c r="M61" s="31">
        <v>7.0999999999999994E-2</v>
      </c>
      <c r="N61" s="32">
        <v>0.01</v>
      </c>
      <c r="O61" s="32">
        <v>1</v>
      </c>
    </row>
    <row r="62" spans="1:15" x14ac:dyDescent="0.25">
      <c r="A62" s="42" t="s">
        <v>26</v>
      </c>
      <c r="B62" s="21" t="s">
        <v>15</v>
      </c>
      <c r="C62" s="16" t="s">
        <v>16</v>
      </c>
      <c r="D62" s="14">
        <v>42949</v>
      </c>
      <c r="E62" s="29">
        <v>89.2</v>
      </c>
      <c r="F62" s="30">
        <v>7.72</v>
      </c>
      <c r="G62" s="30">
        <v>11.25</v>
      </c>
      <c r="H62" s="29">
        <v>101.1</v>
      </c>
      <c r="I62" s="28" t="s">
        <v>31</v>
      </c>
      <c r="J62" s="30" t="s">
        <v>32</v>
      </c>
      <c r="K62" s="30" t="s">
        <v>35</v>
      </c>
      <c r="L62" s="33">
        <v>11.5</v>
      </c>
      <c r="M62" s="31">
        <v>3.9E-2</v>
      </c>
      <c r="N62" s="32">
        <v>8.0000000000000002E-3</v>
      </c>
      <c r="O62" s="32">
        <v>1.4</v>
      </c>
    </row>
    <row r="63" spans="1:15" x14ac:dyDescent="0.25">
      <c r="A63" s="42" t="s">
        <v>26</v>
      </c>
      <c r="B63" s="21" t="s">
        <v>15</v>
      </c>
      <c r="C63" s="16">
        <v>30</v>
      </c>
      <c r="D63" s="14">
        <v>42949</v>
      </c>
      <c r="E63" s="29">
        <v>89.3</v>
      </c>
      <c r="F63" s="30">
        <v>7.71</v>
      </c>
      <c r="G63" s="30">
        <v>10.82</v>
      </c>
      <c r="H63" s="29">
        <v>97.4</v>
      </c>
      <c r="I63" s="28" t="s">
        <v>31</v>
      </c>
      <c r="J63" s="30" t="s">
        <v>32</v>
      </c>
      <c r="K63" s="30" t="s">
        <v>35</v>
      </c>
      <c r="L63" s="33">
        <v>11.5</v>
      </c>
      <c r="M63" s="31">
        <v>5.1999999999999998E-2</v>
      </c>
      <c r="N63" s="32">
        <v>8.9999999999999993E-3</v>
      </c>
      <c r="O63" s="32">
        <v>2</v>
      </c>
    </row>
    <row r="64" spans="1:15" x14ac:dyDescent="0.25">
      <c r="A64" s="42" t="s">
        <v>26</v>
      </c>
      <c r="B64" s="21" t="s">
        <v>15</v>
      </c>
      <c r="C64" s="16">
        <v>100</v>
      </c>
      <c r="D64" s="14">
        <v>42949</v>
      </c>
      <c r="E64" s="29">
        <v>89.3</v>
      </c>
      <c r="F64" s="30">
        <v>7.63</v>
      </c>
      <c r="G64" s="30">
        <v>10.82</v>
      </c>
      <c r="H64" s="29">
        <v>97.3</v>
      </c>
      <c r="I64" s="28" t="s">
        <v>31</v>
      </c>
      <c r="J64" s="30" t="s">
        <v>32</v>
      </c>
      <c r="K64" s="30" t="s">
        <v>35</v>
      </c>
      <c r="L64" s="33">
        <v>11.5</v>
      </c>
      <c r="M64" s="31">
        <v>0.09</v>
      </c>
      <c r="N64" s="32">
        <v>8.0000000000000002E-3</v>
      </c>
      <c r="O64" s="32">
        <v>2.1</v>
      </c>
    </row>
    <row r="65" spans="1:15" x14ac:dyDescent="0.25">
      <c r="A65" s="42" t="s">
        <v>26</v>
      </c>
      <c r="B65" s="21" t="s">
        <v>19</v>
      </c>
      <c r="C65" s="16" t="s">
        <v>16</v>
      </c>
      <c r="D65" s="14">
        <v>42948</v>
      </c>
      <c r="E65" s="29">
        <v>89.1</v>
      </c>
      <c r="F65" s="30">
        <v>7.7</v>
      </c>
      <c r="G65" s="30">
        <v>10.99</v>
      </c>
      <c r="H65" s="29">
        <v>99.4</v>
      </c>
      <c r="I65" s="28" t="s">
        <v>31</v>
      </c>
      <c r="J65" s="30" t="s">
        <v>32</v>
      </c>
      <c r="K65" s="30" t="s">
        <v>35</v>
      </c>
      <c r="L65" s="29">
        <v>11</v>
      </c>
      <c r="M65" s="31">
        <v>0.03</v>
      </c>
      <c r="N65" s="32">
        <v>8.9999999999999993E-3</v>
      </c>
      <c r="O65" s="32">
        <v>1</v>
      </c>
    </row>
    <row r="66" spans="1:15" x14ac:dyDescent="0.25">
      <c r="A66" s="42" t="s">
        <v>26</v>
      </c>
      <c r="B66" s="21" t="s">
        <v>19</v>
      </c>
      <c r="C66" s="16">
        <v>30</v>
      </c>
      <c r="D66" s="14">
        <v>42948</v>
      </c>
      <c r="E66" s="29">
        <v>89.3</v>
      </c>
      <c r="F66" s="30">
        <v>7.7</v>
      </c>
      <c r="G66" s="30">
        <v>10.68</v>
      </c>
      <c r="H66" s="29">
        <v>96.9</v>
      </c>
      <c r="I66" s="28" t="s">
        <v>31</v>
      </c>
      <c r="J66" s="30" t="s">
        <v>32</v>
      </c>
      <c r="K66" s="30" t="s">
        <v>35</v>
      </c>
      <c r="L66" s="29">
        <v>11</v>
      </c>
      <c r="M66" s="31">
        <v>4.7E-2</v>
      </c>
      <c r="N66" s="32">
        <v>8.0000000000000002E-3</v>
      </c>
      <c r="O66" s="32">
        <v>1.5</v>
      </c>
    </row>
    <row r="67" spans="1:15" x14ac:dyDescent="0.25">
      <c r="A67" s="42" t="s">
        <v>26</v>
      </c>
      <c r="B67" s="21" t="s">
        <v>19</v>
      </c>
      <c r="C67" s="16">
        <v>100</v>
      </c>
      <c r="D67" s="14">
        <v>42948</v>
      </c>
      <c r="E67" s="29">
        <v>89.5</v>
      </c>
      <c r="F67" s="30">
        <v>7.7</v>
      </c>
      <c r="G67" s="30">
        <v>10.61</v>
      </c>
      <c r="H67" s="29">
        <v>96.3</v>
      </c>
      <c r="I67" s="28" t="s">
        <v>31</v>
      </c>
      <c r="J67" s="30" t="s">
        <v>32</v>
      </c>
      <c r="K67" s="30" t="s">
        <v>35</v>
      </c>
      <c r="L67" s="29">
        <v>11</v>
      </c>
      <c r="M67" s="31">
        <v>5.5E-2</v>
      </c>
      <c r="N67" s="32">
        <v>8.0000000000000002E-3</v>
      </c>
      <c r="O67" s="32">
        <v>1.3</v>
      </c>
    </row>
    <row r="68" spans="1:15" x14ac:dyDescent="0.25">
      <c r="A68" s="42" t="s">
        <v>26</v>
      </c>
      <c r="B68" s="21" t="s">
        <v>20</v>
      </c>
      <c r="C68" s="16" t="s">
        <v>16</v>
      </c>
      <c r="D68" s="14">
        <v>42948</v>
      </c>
      <c r="E68" s="29">
        <v>89.9</v>
      </c>
      <c r="F68" s="30">
        <v>8.1</v>
      </c>
      <c r="G68" s="30">
        <v>11.42</v>
      </c>
      <c r="H68" s="29">
        <v>102.2</v>
      </c>
      <c r="I68" s="28" t="s">
        <v>31</v>
      </c>
      <c r="J68" s="30" t="s">
        <v>32</v>
      </c>
      <c r="K68" s="30" t="s">
        <v>35</v>
      </c>
      <c r="L68" s="29">
        <v>9.5</v>
      </c>
      <c r="M68" s="31">
        <v>5.2999999999999999E-2</v>
      </c>
      <c r="N68" s="32">
        <v>8.0000000000000002E-3</v>
      </c>
      <c r="O68" s="32">
        <v>1.4</v>
      </c>
    </row>
    <row r="69" spans="1:15" x14ac:dyDescent="0.25">
      <c r="A69" s="42" t="s">
        <v>26</v>
      </c>
      <c r="B69" s="21" t="s">
        <v>20</v>
      </c>
      <c r="C69" s="16">
        <v>30</v>
      </c>
      <c r="D69" s="14">
        <v>42948</v>
      </c>
      <c r="E69" s="29">
        <v>89.2</v>
      </c>
      <c r="F69" s="30">
        <v>7.8</v>
      </c>
      <c r="G69" s="30">
        <v>10.84</v>
      </c>
      <c r="H69" s="29">
        <v>98.2</v>
      </c>
      <c r="I69" s="28" t="s">
        <v>31</v>
      </c>
      <c r="J69" s="30" t="s">
        <v>32</v>
      </c>
      <c r="K69" s="30" t="s">
        <v>35</v>
      </c>
      <c r="L69" s="29">
        <v>9.5</v>
      </c>
      <c r="M69" s="31">
        <v>6.6000000000000003E-2</v>
      </c>
      <c r="N69" s="32">
        <v>8.9999999999999993E-3</v>
      </c>
      <c r="O69" s="32">
        <v>1.7</v>
      </c>
    </row>
    <row r="70" spans="1:15" x14ac:dyDescent="0.25">
      <c r="A70" s="42" t="s">
        <v>26</v>
      </c>
      <c r="B70" s="21" t="s">
        <v>20</v>
      </c>
      <c r="C70" s="16">
        <v>100</v>
      </c>
      <c r="D70" s="14">
        <v>42948</v>
      </c>
      <c r="E70" s="29">
        <v>89.3</v>
      </c>
      <c r="F70" s="30">
        <v>7.8</v>
      </c>
      <c r="G70" s="30">
        <v>10.85</v>
      </c>
      <c r="H70" s="29">
        <v>98.2</v>
      </c>
      <c r="I70" s="28" t="s">
        <v>31</v>
      </c>
      <c r="J70" s="30" t="s">
        <v>32</v>
      </c>
      <c r="K70" s="30" t="s">
        <v>35</v>
      </c>
      <c r="L70" s="29">
        <v>9.5</v>
      </c>
      <c r="M70" s="31">
        <v>2.1000000000000001E-2</v>
      </c>
      <c r="N70" s="32">
        <v>8.9999999999999993E-3</v>
      </c>
      <c r="O70" s="32">
        <v>1.5</v>
      </c>
    </row>
    <row r="71" spans="1:15" x14ac:dyDescent="0.25">
      <c r="A71" s="42" t="s">
        <v>26</v>
      </c>
      <c r="B71" s="21" t="s">
        <v>21</v>
      </c>
      <c r="C71" s="16" t="s">
        <v>16</v>
      </c>
      <c r="D71" s="14">
        <v>42948</v>
      </c>
      <c r="E71" s="29">
        <v>88.8</v>
      </c>
      <c r="F71" s="30">
        <v>8.1</v>
      </c>
      <c r="G71" s="30">
        <v>11.3</v>
      </c>
      <c r="H71" s="29">
        <v>102.4</v>
      </c>
      <c r="I71" s="28" t="s">
        <v>31</v>
      </c>
      <c r="J71" s="30" t="s">
        <v>32</v>
      </c>
      <c r="K71" s="30" t="s">
        <v>35</v>
      </c>
      <c r="L71" s="33">
        <v>11.5</v>
      </c>
      <c r="M71" s="31">
        <v>3.1E-2</v>
      </c>
      <c r="N71" s="32">
        <v>0.01</v>
      </c>
      <c r="O71" s="32">
        <v>1.4</v>
      </c>
    </row>
    <row r="72" spans="1:15" x14ac:dyDescent="0.25">
      <c r="A72" s="42" t="s">
        <v>26</v>
      </c>
      <c r="B72" s="21" t="s">
        <v>21</v>
      </c>
      <c r="C72" s="16">
        <v>30</v>
      </c>
      <c r="D72" s="14">
        <v>42948</v>
      </c>
      <c r="E72" s="29">
        <v>89.1</v>
      </c>
      <c r="F72" s="30">
        <v>7.8</v>
      </c>
      <c r="G72" s="30">
        <v>10.89</v>
      </c>
      <c r="H72" s="29">
        <v>98.1</v>
      </c>
      <c r="I72" s="28" t="s">
        <v>31</v>
      </c>
      <c r="J72" s="30" t="s">
        <v>32</v>
      </c>
      <c r="K72" s="30" t="s">
        <v>35</v>
      </c>
      <c r="L72" s="33">
        <v>11.5</v>
      </c>
      <c r="M72" s="31">
        <v>3.2000000000000001E-2</v>
      </c>
      <c r="N72" s="32">
        <v>1.0999999999999999E-2</v>
      </c>
      <c r="O72" s="32">
        <v>1.8</v>
      </c>
    </row>
    <row r="73" spans="1:15" x14ac:dyDescent="0.25">
      <c r="A73" s="42" t="s">
        <v>26</v>
      </c>
      <c r="B73" s="21" t="s">
        <v>21</v>
      </c>
      <c r="C73" s="16">
        <v>100</v>
      </c>
      <c r="D73" s="14">
        <v>42948</v>
      </c>
      <c r="E73" s="29">
        <v>89.2</v>
      </c>
      <c r="F73" s="30">
        <v>7.8</v>
      </c>
      <c r="G73" s="30">
        <v>10.83</v>
      </c>
      <c r="H73" s="29">
        <v>98.1</v>
      </c>
      <c r="I73" s="28" t="s">
        <v>31</v>
      </c>
      <c r="J73" s="30" t="s">
        <v>32</v>
      </c>
      <c r="K73" s="30" t="s">
        <v>35</v>
      </c>
      <c r="L73" s="33">
        <v>11.5</v>
      </c>
      <c r="M73" s="31">
        <v>9.4E-2</v>
      </c>
      <c r="N73" s="32">
        <v>8.9999999999999993E-3</v>
      </c>
      <c r="O73" s="32">
        <v>1.8</v>
      </c>
    </row>
  </sheetData>
  <mergeCells count="14">
    <mergeCell ref="Q40:R40"/>
    <mergeCell ref="Q44:R44"/>
    <mergeCell ref="Q39:R39"/>
    <mergeCell ref="S39:T39"/>
    <mergeCell ref="U39:V39"/>
    <mergeCell ref="W39:X39"/>
    <mergeCell ref="Y39:Z39"/>
    <mergeCell ref="U28:V28"/>
    <mergeCell ref="W28:X28"/>
    <mergeCell ref="Y28:Z28"/>
    <mergeCell ref="Q29:R29"/>
    <mergeCell ref="Q36:R36"/>
    <mergeCell ref="Q28:R28"/>
    <mergeCell ref="S28:T28"/>
  </mergeCells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tabSelected="1" zoomScale="85" zoomScaleNormal="85" workbookViewId="0">
      <selection activeCell="J30" sqref="J30"/>
    </sheetView>
  </sheetViews>
  <sheetFormatPr baseColWidth="10" defaultRowHeight="15" x14ac:dyDescent="0.25"/>
  <cols>
    <col min="1" max="16384" width="11.42578125" style="55"/>
  </cols>
  <sheetData>
    <row r="1" spans="1:23" x14ac:dyDescent="0.25">
      <c r="A1" s="110" t="s">
        <v>83</v>
      </c>
      <c r="P1" s="66"/>
      <c r="Q1" s="66"/>
    </row>
    <row r="2" spans="1:23" x14ac:dyDescent="0.25">
      <c r="A2" s="22" t="s">
        <v>0</v>
      </c>
      <c r="B2" s="22" t="s">
        <v>1</v>
      </c>
      <c r="C2" s="22" t="s">
        <v>2</v>
      </c>
      <c r="D2" s="22" t="s">
        <v>30</v>
      </c>
      <c r="E2" s="24" t="s">
        <v>3</v>
      </c>
      <c r="F2" s="23" t="s">
        <v>4</v>
      </c>
      <c r="G2" s="25" t="s">
        <v>5</v>
      </c>
      <c r="H2" s="24" t="s">
        <v>6</v>
      </c>
      <c r="I2" s="24" t="s">
        <v>7</v>
      </c>
      <c r="J2" s="27" t="s">
        <v>8</v>
      </c>
      <c r="K2" s="22" t="s">
        <v>9</v>
      </c>
      <c r="L2" s="23" t="s">
        <v>10</v>
      </c>
      <c r="M2" s="26" t="s">
        <v>11</v>
      </c>
      <c r="N2" s="26" t="s">
        <v>12</v>
      </c>
      <c r="O2" s="26" t="s">
        <v>13</v>
      </c>
      <c r="P2" s="56" t="s">
        <v>84</v>
      </c>
      <c r="Q2" s="56" t="s">
        <v>85</v>
      </c>
      <c r="S2" s="111" t="s">
        <v>41</v>
      </c>
      <c r="T2" s="111"/>
      <c r="U2" s="111"/>
      <c r="V2" s="111"/>
      <c r="W2" s="111"/>
    </row>
    <row r="3" spans="1:23" x14ac:dyDescent="0.25">
      <c r="A3" s="57" t="s">
        <v>14</v>
      </c>
      <c r="B3" s="21" t="s">
        <v>15</v>
      </c>
      <c r="C3" s="16">
        <v>15</v>
      </c>
      <c r="D3" s="14">
        <v>42445</v>
      </c>
      <c r="E3" s="15">
        <v>89.8</v>
      </c>
      <c r="F3" s="18">
        <v>7.85</v>
      </c>
      <c r="G3" s="18">
        <v>9.74</v>
      </c>
      <c r="H3" s="15">
        <v>101.6</v>
      </c>
      <c r="I3" s="28" t="s">
        <v>31</v>
      </c>
      <c r="J3" s="18">
        <v>1</v>
      </c>
      <c r="K3" s="17">
        <v>2</v>
      </c>
      <c r="L3" s="19">
        <v>16</v>
      </c>
      <c r="M3" s="20">
        <v>1.9E-2</v>
      </c>
      <c r="N3" s="20">
        <v>9.8575418994413435E-3</v>
      </c>
      <c r="O3" s="15">
        <v>0.49805000000000005</v>
      </c>
      <c r="P3" s="106">
        <v>1230000000</v>
      </c>
      <c r="Q3" s="107">
        <v>17.399999999999999</v>
      </c>
      <c r="S3" s="41" t="s">
        <v>42</v>
      </c>
      <c r="T3" s="41" t="s">
        <v>43</v>
      </c>
      <c r="U3" s="41" t="s">
        <v>15</v>
      </c>
      <c r="V3" s="66"/>
      <c r="W3" s="66"/>
    </row>
    <row r="4" spans="1:23" x14ac:dyDescent="0.25">
      <c r="A4" s="57" t="s">
        <v>14</v>
      </c>
      <c r="B4" s="21" t="s">
        <v>15</v>
      </c>
      <c r="C4" s="16">
        <v>30</v>
      </c>
      <c r="D4" s="14">
        <v>42445</v>
      </c>
      <c r="E4" s="15">
        <v>89.7</v>
      </c>
      <c r="F4" s="18">
        <v>7.86</v>
      </c>
      <c r="G4" s="18">
        <v>9.6</v>
      </c>
      <c r="H4" s="15">
        <v>100.6</v>
      </c>
      <c r="I4" s="28" t="s">
        <v>31</v>
      </c>
      <c r="J4" s="18">
        <v>1</v>
      </c>
      <c r="K4" s="17">
        <v>9</v>
      </c>
      <c r="L4" s="19">
        <v>16</v>
      </c>
      <c r="M4" s="20">
        <v>1.7999999999999999E-2</v>
      </c>
      <c r="N4" s="20">
        <v>1.1701117318435757E-2</v>
      </c>
      <c r="O4" s="15">
        <v>0.48160000000000014</v>
      </c>
      <c r="P4" s="106">
        <v>1240000000</v>
      </c>
      <c r="Q4" s="107">
        <v>17.600000000000001</v>
      </c>
      <c r="R4" s="112"/>
      <c r="S4" s="41" t="s">
        <v>44</v>
      </c>
      <c r="T4" s="41" t="s">
        <v>45</v>
      </c>
      <c r="U4" s="41">
        <v>110</v>
      </c>
      <c r="V4" s="66"/>
      <c r="W4" s="66"/>
    </row>
    <row r="5" spans="1:23" x14ac:dyDescent="0.25">
      <c r="A5" s="57" t="s">
        <v>14</v>
      </c>
      <c r="B5" s="21" t="s">
        <v>15</v>
      </c>
      <c r="C5" s="16">
        <v>50</v>
      </c>
      <c r="D5" s="14">
        <v>42445</v>
      </c>
      <c r="E5" s="15">
        <v>88.5</v>
      </c>
      <c r="F5" s="18">
        <v>7.82</v>
      </c>
      <c r="G5" s="18">
        <v>10.210000000000001</v>
      </c>
      <c r="H5" s="15">
        <v>100</v>
      </c>
      <c r="I5" s="28" t="s">
        <v>31</v>
      </c>
      <c r="J5" s="18">
        <v>1</v>
      </c>
      <c r="K5" s="17">
        <v>2</v>
      </c>
      <c r="L5" s="19">
        <v>16</v>
      </c>
      <c r="M5" s="20">
        <v>1.9E-2</v>
      </c>
      <c r="N5" s="20">
        <v>1.7231843575418997E-2</v>
      </c>
      <c r="O5" s="15">
        <v>0.89415000000000011</v>
      </c>
      <c r="P5" s="106">
        <v>1420000000</v>
      </c>
      <c r="Q5" s="107">
        <v>20.2</v>
      </c>
      <c r="R5" s="112"/>
      <c r="S5" s="41" t="s">
        <v>46</v>
      </c>
      <c r="T5" s="41" t="s">
        <v>43</v>
      </c>
      <c r="U5" s="41">
        <v>8.5</v>
      </c>
      <c r="V5" s="66"/>
      <c r="W5" s="66"/>
    </row>
    <row r="6" spans="1:23" x14ac:dyDescent="0.25">
      <c r="A6" s="57" t="s">
        <v>14</v>
      </c>
      <c r="B6" s="21" t="s">
        <v>15</v>
      </c>
      <c r="C6" s="16">
        <v>80</v>
      </c>
      <c r="D6" s="14">
        <v>42445</v>
      </c>
      <c r="E6" s="15">
        <v>87.8</v>
      </c>
      <c r="F6" s="18">
        <v>7.78</v>
      </c>
      <c r="G6" s="18">
        <v>10.29</v>
      </c>
      <c r="H6" s="15">
        <v>99.7</v>
      </c>
      <c r="I6" s="28" t="s">
        <v>31</v>
      </c>
      <c r="J6" s="18">
        <v>1</v>
      </c>
      <c r="K6" s="17">
        <v>2</v>
      </c>
      <c r="L6" s="19">
        <v>16</v>
      </c>
      <c r="M6" s="20">
        <v>2.5000000000000001E-2</v>
      </c>
      <c r="N6" s="20">
        <v>1.0779329608938551E-2</v>
      </c>
      <c r="O6" s="15">
        <v>0.75224999999999997</v>
      </c>
      <c r="P6" s="106">
        <v>992000000</v>
      </c>
      <c r="Q6" s="107">
        <v>14.1</v>
      </c>
      <c r="R6" s="112"/>
      <c r="S6" s="41" t="s">
        <v>47</v>
      </c>
      <c r="T6" s="41" t="s">
        <v>43</v>
      </c>
      <c r="U6" s="41">
        <v>6.5</v>
      </c>
      <c r="V6" s="66"/>
      <c r="W6" s="66"/>
    </row>
    <row r="7" spans="1:23" x14ac:dyDescent="0.25">
      <c r="A7" s="57" t="s">
        <v>14</v>
      </c>
      <c r="B7" s="21" t="s">
        <v>15</v>
      </c>
      <c r="C7" s="16">
        <v>100</v>
      </c>
      <c r="D7" s="14">
        <v>42445</v>
      </c>
      <c r="E7" s="15">
        <v>87.9</v>
      </c>
      <c r="F7" s="18">
        <v>7.67</v>
      </c>
      <c r="G7" s="18">
        <v>10.85</v>
      </c>
      <c r="H7" s="15">
        <v>98.7</v>
      </c>
      <c r="I7" s="28" t="s">
        <v>31</v>
      </c>
      <c r="J7" s="18">
        <v>1</v>
      </c>
      <c r="K7" s="17">
        <v>2</v>
      </c>
      <c r="L7" s="19">
        <v>16</v>
      </c>
      <c r="M7" s="20">
        <v>2.5000000000000001E-2</v>
      </c>
      <c r="N7" s="20">
        <v>1.1240223463687153E-2</v>
      </c>
      <c r="O7" s="15">
        <v>0.40510000000000013</v>
      </c>
      <c r="P7" s="106">
        <v>1460000000</v>
      </c>
      <c r="Q7" s="107">
        <v>20.7</v>
      </c>
      <c r="R7" s="112"/>
      <c r="S7" s="41" t="s">
        <v>48</v>
      </c>
      <c r="T7" s="41" t="s">
        <v>49</v>
      </c>
      <c r="U7" s="41" t="s">
        <v>50</v>
      </c>
      <c r="V7" s="66"/>
      <c r="W7" s="66"/>
    </row>
    <row r="8" spans="1:23" x14ac:dyDescent="0.25">
      <c r="A8" s="57" t="s">
        <v>14</v>
      </c>
      <c r="B8" s="21" t="s">
        <v>15</v>
      </c>
      <c r="C8" s="15" t="s">
        <v>16</v>
      </c>
      <c r="D8" s="14">
        <v>42445</v>
      </c>
      <c r="E8" s="15">
        <v>90</v>
      </c>
      <c r="F8" s="18">
        <v>7.83</v>
      </c>
      <c r="G8" s="18">
        <v>9.56</v>
      </c>
      <c r="H8" s="15">
        <v>100.3</v>
      </c>
      <c r="I8" s="28" t="s">
        <v>31</v>
      </c>
      <c r="J8" s="18">
        <v>1</v>
      </c>
      <c r="K8" s="17">
        <v>3</v>
      </c>
      <c r="L8" s="19">
        <v>16</v>
      </c>
      <c r="M8" s="20">
        <v>1.2999999999999999E-2</v>
      </c>
      <c r="N8" s="20">
        <v>8.4748603351955335E-3</v>
      </c>
      <c r="O8" s="15">
        <v>0.61990000000000012</v>
      </c>
      <c r="P8" s="106">
        <v>705000000</v>
      </c>
      <c r="Q8" s="107">
        <v>10</v>
      </c>
      <c r="R8" s="112"/>
      <c r="S8" s="41" t="s">
        <v>51</v>
      </c>
      <c r="T8" s="41" t="s">
        <v>52</v>
      </c>
      <c r="U8" s="41" t="s">
        <v>53</v>
      </c>
      <c r="V8" s="66"/>
      <c r="W8" s="66"/>
    </row>
    <row r="9" spans="1:23" x14ac:dyDescent="0.25">
      <c r="A9" s="57" t="s">
        <v>22</v>
      </c>
      <c r="B9" s="21" t="s">
        <v>15</v>
      </c>
      <c r="C9" s="16">
        <v>30</v>
      </c>
      <c r="D9" s="14">
        <v>42590</v>
      </c>
      <c r="E9" s="15">
        <v>79.099999999999994</v>
      </c>
      <c r="F9" s="18">
        <v>7.86</v>
      </c>
      <c r="G9" s="18">
        <v>10.67</v>
      </c>
      <c r="H9" s="15" t="s">
        <v>34</v>
      </c>
      <c r="I9" s="28" t="s">
        <v>31</v>
      </c>
      <c r="J9" s="18">
        <v>1</v>
      </c>
      <c r="K9" s="17">
        <v>2</v>
      </c>
      <c r="L9" s="19">
        <v>15</v>
      </c>
      <c r="M9" s="28" t="s">
        <v>31</v>
      </c>
      <c r="N9" s="20">
        <v>8.041152263374483E-3</v>
      </c>
      <c r="O9" s="15">
        <v>1.2024000000000001</v>
      </c>
      <c r="P9" s="108">
        <v>3250000000</v>
      </c>
      <c r="Q9" s="109">
        <v>46.1</v>
      </c>
      <c r="S9" s="41" t="s">
        <v>54</v>
      </c>
      <c r="T9" s="41" t="s">
        <v>55</v>
      </c>
      <c r="U9" s="41">
        <v>2.1</v>
      </c>
      <c r="V9" s="66"/>
      <c r="W9" s="66"/>
    </row>
    <row r="10" spans="1:23" x14ac:dyDescent="0.25">
      <c r="A10" s="57" t="s">
        <v>22</v>
      </c>
      <c r="B10" s="21" t="s">
        <v>15</v>
      </c>
      <c r="C10" s="16">
        <v>100</v>
      </c>
      <c r="D10" s="14">
        <v>42590</v>
      </c>
      <c r="E10" s="15">
        <v>78.599999999999994</v>
      </c>
      <c r="F10" s="18">
        <v>7.75</v>
      </c>
      <c r="G10" s="18">
        <v>10.17</v>
      </c>
      <c r="H10" s="15">
        <v>98.9</v>
      </c>
      <c r="I10" s="28" t="s">
        <v>31</v>
      </c>
      <c r="J10" s="18">
        <v>1</v>
      </c>
      <c r="K10" s="17">
        <v>2</v>
      </c>
      <c r="L10" s="19">
        <v>15</v>
      </c>
      <c r="M10" s="28" t="s">
        <v>31</v>
      </c>
      <c r="N10" s="20">
        <v>3.5144032921810664E-3</v>
      </c>
      <c r="O10" s="15">
        <v>0.7713000000000001</v>
      </c>
      <c r="P10" s="108">
        <v>2450000000</v>
      </c>
      <c r="Q10" s="109">
        <v>34.799999999999997</v>
      </c>
      <c r="R10" s="112"/>
      <c r="S10" s="41" t="s">
        <v>56</v>
      </c>
      <c r="T10" s="41" t="s">
        <v>49</v>
      </c>
      <c r="U10" s="41">
        <v>1.83</v>
      </c>
      <c r="V10" s="66"/>
      <c r="W10" s="66"/>
    </row>
    <row r="11" spans="1:23" x14ac:dyDescent="0.25">
      <c r="A11" s="57" t="s">
        <v>22</v>
      </c>
      <c r="B11" s="21" t="s">
        <v>15</v>
      </c>
      <c r="C11" s="16" t="s">
        <v>16</v>
      </c>
      <c r="D11" s="14">
        <v>42590</v>
      </c>
      <c r="E11" s="15">
        <v>79.2</v>
      </c>
      <c r="F11" s="18">
        <v>7.98</v>
      </c>
      <c r="G11" s="18">
        <v>10.26</v>
      </c>
      <c r="H11" s="15">
        <v>100</v>
      </c>
      <c r="I11" s="28" t="s">
        <v>31</v>
      </c>
      <c r="J11" s="18">
        <v>1</v>
      </c>
      <c r="K11" s="17">
        <v>2</v>
      </c>
      <c r="L11" s="19">
        <v>15</v>
      </c>
      <c r="M11" s="28" t="s">
        <v>31</v>
      </c>
      <c r="N11" s="20">
        <v>7.5884773662551405E-3</v>
      </c>
      <c r="O11" s="15">
        <v>0.73370000000000002</v>
      </c>
      <c r="P11" s="108">
        <v>1340000000</v>
      </c>
      <c r="Q11" s="109">
        <v>19.100000000000001</v>
      </c>
      <c r="R11" s="112"/>
      <c r="S11" s="41" t="s">
        <v>57</v>
      </c>
      <c r="T11" s="41" t="s">
        <v>49</v>
      </c>
      <c r="U11" s="41">
        <v>4.8</v>
      </c>
      <c r="V11" s="66"/>
      <c r="W11" s="66"/>
    </row>
    <row r="12" spans="1:23" x14ac:dyDescent="0.25">
      <c r="A12" s="57" t="s">
        <v>24</v>
      </c>
      <c r="B12" s="21" t="s">
        <v>15</v>
      </c>
      <c r="C12" s="16">
        <v>15</v>
      </c>
      <c r="D12" s="14">
        <v>42808</v>
      </c>
      <c r="E12" s="29">
        <v>88.8</v>
      </c>
      <c r="F12" s="30">
        <v>7.86</v>
      </c>
      <c r="G12" s="30">
        <v>9.68</v>
      </c>
      <c r="H12" s="29">
        <v>101.6</v>
      </c>
      <c r="I12" s="28" t="s">
        <v>31</v>
      </c>
      <c r="J12" s="30">
        <v>1.01</v>
      </c>
      <c r="K12" s="30">
        <v>3</v>
      </c>
      <c r="L12" s="29">
        <v>17.5</v>
      </c>
      <c r="M12" s="31">
        <v>3.6999999999999998E-2</v>
      </c>
      <c r="N12" s="32">
        <v>8.0000000000000002E-3</v>
      </c>
      <c r="O12" s="32">
        <v>1.4</v>
      </c>
      <c r="P12" s="106">
        <v>1230000000</v>
      </c>
      <c r="Q12" s="107">
        <v>17.399999999999999</v>
      </c>
      <c r="S12" s="41" t="s">
        <v>10</v>
      </c>
      <c r="T12" s="41" t="s">
        <v>58</v>
      </c>
      <c r="U12" s="41" t="s">
        <v>59</v>
      </c>
      <c r="V12" s="66"/>
      <c r="W12" s="66"/>
    </row>
    <row r="13" spans="1:23" x14ac:dyDescent="0.25">
      <c r="A13" s="57" t="s">
        <v>24</v>
      </c>
      <c r="B13" s="21" t="s">
        <v>15</v>
      </c>
      <c r="C13" s="16">
        <v>30</v>
      </c>
      <c r="D13" s="14">
        <v>42808</v>
      </c>
      <c r="E13" s="29">
        <v>88.5</v>
      </c>
      <c r="F13" s="30">
        <v>7.83</v>
      </c>
      <c r="G13" s="30">
        <v>9.68</v>
      </c>
      <c r="H13" s="29">
        <v>101.5</v>
      </c>
      <c r="I13" s="28" t="s">
        <v>31</v>
      </c>
      <c r="J13" s="30">
        <v>1</v>
      </c>
      <c r="K13" s="30">
        <v>3</v>
      </c>
      <c r="L13" s="29">
        <v>17.5</v>
      </c>
      <c r="M13" s="31">
        <v>7.0999999999999994E-2</v>
      </c>
      <c r="N13" s="32">
        <v>8.0000000000000002E-3</v>
      </c>
      <c r="O13" s="32">
        <v>1.2</v>
      </c>
      <c r="P13" s="106">
        <v>1240000000</v>
      </c>
      <c r="Q13" s="107">
        <v>17.600000000000001</v>
      </c>
      <c r="R13" s="112"/>
      <c r="S13" s="41" t="s">
        <v>63</v>
      </c>
      <c r="T13" s="41" t="s">
        <v>49</v>
      </c>
      <c r="U13" s="41">
        <v>0.12</v>
      </c>
      <c r="V13" s="66"/>
      <c r="W13" s="66"/>
    </row>
    <row r="14" spans="1:23" x14ac:dyDescent="0.25">
      <c r="A14" s="57" t="s">
        <v>24</v>
      </c>
      <c r="B14" s="21" t="s">
        <v>15</v>
      </c>
      <c r="C14" s="16">
        <v>50</v>
      </c>
      <c r="D14" s="14">
        <v>42808</v>
      </c>
      <c r="E14" s="29">
        <v>88.2</v>
      </c>
      <c r="F14" s="30">
        <v>7.53</v>
      </c>
      <c r="G14" s="30">
        <v>10.41</v>
      </c>
      <c r="H14" s="29">
        <v>101.4</v>
      </c>
      <c r="I14" s="28" t="s">
        <v>31</v>
      </c>
      <c r="J14" s="30">
        <v>1</v>
      </c>
      <c r="K14" s="30">
        <v>3</v>
      </c>
      <c r="L14" s="29">
        <v>17.5</v>
      </c>
      <c r="M14" s="31">
        <v>6.4000000000000001E-2</v>
      </c>
      <c r="N14" s="32">
        <v>8.9999999999999993E-3</v>
      </c>
      <c r="O14" s="32">
        <v>1.3</v>
      </c>
      <c r="P14" s="106">
        <v>1420000000</v>
      </c>
      <c r="Q14" s="107">
        <v>20.2</v>
      </c>
      <c r="R14" s="112"/>
      <c r="S14" s="41" t="s">
        <v>64</v>
      </c>
      <c r="T14" s="41" t="s">
        <v>49</v>
      </c>
      <c r="U14" s="41">
        <v>0.01</v>
      </c>
      <c r="V14" s="66"/>
      <c r="W14" s="66"/>
    </row>
    <row r="15" spans="1:23" x14ac:dyDescent="0.25">
      <c r="A15" s="57" t="s">
        <v>24</v>
      </c>
      <c r="B15" s="21" t="s">
        <v>15</v>
      </c>
      <c r="C15" s="16">
        <v>80</v>
      </c>
      <c r="D15" s="14">
        <v>42808</v>
      </c>
      <c r="E15" s="29">
        <v>87.8</v>
      </c>
      <c r="F15" s="30">
        <v>7.19</v>
      </c>
      <c r="G15" s="30">
        <v>10.37</v>
      </c>
      <c r="H15" s="29">
        <v>95.7</v>
      </c>
      <c r="I15" s="28" t="s">
        <v>31</v>
      </c>
      <c r="J15" s="30">
        <v>1</v>
      </c>
      <c r="K15" s="30">
        <v>3</v>
      </c>
      <c r="L15" s="29">
        <v>17.5</v>
      </c>
      <c r="M15" s="31">
        <v>2.3E-2</v>
      </c>
      <c r="N15" s="32">
        <v>7.0000000000000001E-3</v>
      </c>
      <c r="O15" s="32">
        <v>0.7</v>
      </c>
      <c r="P15" s="106">
        <v>992000000</v>
      </c>
      <c r="Q15" s="107">
        <v>14.1</v>
      </c>
      <c r="R15" s="112"/>
      <c r="S15" s="41" t="s">
        <v>65</v>
      </c>
      <c r="T15" s="41" t="s">
        <v>66</v>
      </c>
      <c r="U15" s="41">
        <v>1.4</v>
      </c>
      <c r="V15" s="66"/>
      <c r="W15" s="66"/>
    </row>
    <row r="16" spans="1:23" x14ac:dyDescent="0.25">
      <c r="A16" s="57" t="s">
        <v>24</v>
      </c>
      <c r="B16" s="21" t="s">
        <v>15</v>
      </c>
      <c r="C16" s="16">
        <v>100</v>
      </c>
      <c r="D16" s="14">
        <v>42808</v>
      </c>
      <c r="E16" s="29">
        <v>88.1</v>
      </c>
      <c r="F16" s="30">
        <v>7.15</v>
      </c>
      <c r="G16" s="30">
        <v>10.29</v>
      </c>
      <c r="H16" s="29">
        <v>94</v>
      </c>
      <c r="I16" s="28" t="s">
        <v>31</v>
      </c>
      <c r="J16" s="30">
        <v>1</v>
      </c>
      <c r="K16" s="30">
        <v>3</v>
      </c>
      <c r="L16" s="29">
        <v>17.5</v>
      </c>
      <c r="M16" s="31">
        <v>6.8000000000000005E-2</v>
      </c>
      <c r="N16" s="32">
        <v>7.0000000000000001E-3</v>
      </c>
      <c r="O16" s="32">
        <v>1</v>
      </c>
      <c r="P16" s="106">
        <v>1460000000</v>
      </c>
      <c r="Q16" s="107">
        <v>20.7</v>
      </c>
      <c r="R16" s="112"/>
      <c r="S16" s="66"/>
      <c r="T16" s="66"/>
      <c r="U16" s="66"/>
      <c r="V16" s="66"/>
      <c r="W16" s="66"/>
    </row>
    <row r="17" spans="1:23" x14ac:dyDescent="0.25">
      <c r="A17" s="57" t="s">
        <v>24</v>
      </c>
      <c r="B17" s="21" t="s">
        <v>15</v>
      </c>
      <c r="C17" s="15" t="s">
        <v>16</v>
      </c>
      <c r="D17" s="14">
        <v>42808</v>
      </c>
      <c r="E17" s="29">
        <v>89.1</v>
      </c>
      <c r="F17" s="30">
        <v>7.9</v>
      </c>
      <c r="G17" s="30">
        <v>9.69</v>
      </c>
      <c r="H17" s="29">
        <v>102.8</v>
      </c>
      <c r="I17" s="28" t="s">
        <v>31</v>
      </c>
      <c r="J17" s="30">
        <v>1</v>
      </c>
      <c r="K17" s="30">
        <v>3</v>
      </c>
      <c r="L17" s="29">
        <v>17.5</v>
      </c>
      <c r="M17" s="31">
        <v>3.6999999999999998E-2</v>
      </c>
      <c r="N17" s="32">
        <v>7.0000000000000001E-3</v>
      </c>
      <c r="O17" s="32">
        <v>1.3</v>
      </c>
      <c r="P17" s="106">
        <v>705000000</v>
      </c>
      <c r="Q17" s="107">
        <v>10</v>
      </c>
      <c r="R17" s="112"/>
      <c r="S17" s="66"/>
      <c r="T17" s="66"/>
      <c r="U17" s="66"/>
      <c r="V17" s="66"/>
      <c r="W17" s="66"/>
    </row>
    <row r="18" spans="1:23" x14ac:dyDescent="0.25">
      <c r="A18" s="57" t="s">
        <v>26</v>
      </c>
      <c r="B18" s="21" t="s">
        <v>15</v>
      </c>
      <c r="C18" s="16">
        <v>30</v>
      </c>
      <c r="D18" s="14">
        <v>42949</v>
      </c>
      <c r="E18" s="29">
        <v>89.3</v>
      </c>
      <c r="F18" s="30">
        <v>7.71</v>
      </c>
      <c r="G18" s="30">
        <v>10.82</v>
      </c>
      <c r="H18" s="29">
        <v>97.4</v>
      </c>
      <c r="I18" s="28" t="s">
        <v>31</v>
      </c>
      <c r="J18" s="30">
        <v>1</v>
      </c>
      <c r="K18" s="30">
        <v>3</v>
      </c>
      <c r="L18" s="33">
        <v>11.5</v>
      </c>
      <c r="M18" s="31">
        <v>5.1999999999999998E-2</v>
      </c>
      <c r="N18" s="32">
        <v>8.9999999999999993E-3</v>
      </c>
      <c r="O18" s="32">
        <v>2</v>
      </c>
      <c r="P18" s="108">
        <v>3250000000</v>
      </c>
      <c r="Q18" s="109">
        <v>46.1</v>
      </c>
      <c r="S18" s="66"/>
      <c r="T18" s="66"/>
      <c r="U18" s="66"/>
      <c r="V18" s="66"/>
      <c r="W18" s="66"/>
    </row>
    <row r="19" spans="1:23" x14ac:dyDescent="0.25">
      <c r="A19" s="57" t="s">
        <v>26</v>
      </c>
      <c r="B19" s="21" t="s">
        <v>15</v>
      </c>
      <c r="C19" s="16">
        <v>100</v>
      </c>
      <c r="D19" s="14">
        <v>42949</v>
      </c>
      <c r="E19" s="29">
        <v>89.3</v>
      </c>
      <c r="F19" s="30">
        <v>7.63</v>
      </c>
      <c r="G19" s="30">
        <v>10.82</v>
      </c>
      <c r="H19" s="29">
        <v>97.3</v>
      </c>
      <c r="I19" s="28" t="s">
        <v>31</v>
      </c>
      <c r="J19" s="30">
        <v>1</v>
      </c>
      <c r="K19" s="30">
        <v>3</v>
      </c>
      <c r="L19" s="33">
        <v>11.5</v>
      </c>
      <c r="M19" s="31">
        <v>0.09</v>
      </c>
      <c r="N19" s="32">
        <v>8.0000000000000002E-3</v>
      </c>
      <c r="O19" s="32">
        <v>2.1</v>
      </c>
      <c r="P19" s="108">
        <v>2450000000</v>
      </c>
      <c r="Q19" s="109">
        <v>34.799999999999997</v>
      </c>
      <c r="R19" s="112"/>
      <c r="S19" s="66"/>
      <c r="T19" s="66"/>
      <c r="U19" s="66"/>
      <c r="V19" s="66"/>
      <c r="W19" s="66"/>
    </row>
    <row r="20" spans="1:23" x14ac:dyDescent="0.25">
      <c r="A20" s="57" t="s">
        <v>26</v>
      </c>
      <c r="B20" s="21" t="s">
        <v>15</v>
      </c>
      <c r="C20" s="16" t="s">
        <v>16</v>
      </c>
      <c r="D20" s="14">
        <v>42949</v>
      </c>
      <c r="E20" s="29">
        <v>89.2</v>
      </c>
      <c r="F20" s="30">
        <v>7.72</v>
      </c>
      <c r="G20" s="30">
        <v>11.25</v>
      </c>
      <c r="H20" s="29">
        <v>101.1</v>
      </c>
      <c r="I20" s="28" t="s">
        <v>31</v>
      </c>
      <c r="J20" s="30">
        <v>1</v>
      </c>
      <c r="K20" s="30">
        <v>3</v>
      </c>
      <c r="L20" s="33">
        <v>11.5</v>
      </c>
      <c r="M20" s="31">
        <v>3.9E-2</v>
      </c>
      <c r="N20" s="32">
        <v>8.0000000000000002E-3</v>
      </c>
      <c r="O20" s="32">
        <v>1.4</v>
      </c>
      <c r="P20" s="108">
        <v>1340000000</v>
      </c>
      <c r="Q20" s="109">
        <v>19.100000000000001</v>
      </c>
      <c r="R20" s="112"/>
      <c r="S20" s="66"/>
      <c r="T20" s="66"/>
      <c r="U20" s="66"/>
      <c r="V20" s="66"/>
      <c r="W20" s="66"/>
    </row>
    <row r="21" spans="1:23" x14ac:dyDescent="0.25">
      <c r="S21" s="66"/>
      <c r="T21" s="66"/>
      <c r="U21" s="66"/>
      <c r="V21" s="66"/>
      <c r="W21" s="66"/>
    </row>
    <row r="22" spans="1:23" x14ac:dyDescent="0.25">
      <c r="D22" s="66"/>
      <c r="E22" s="24" t="s">
        <v>3</v>
      </c>
      <c r="F22" s="23" t="s">
        <v>4</v>
      </c>
      <c r="G22" s="121" t="s">
        <v>5</v>
      </c>
      <c r="H22" s="122" t="s">
        <v>6</v>
      </c>
      <c r="I22" s="24" t="s">
        <v>7</v>
      </c>
      <c r="J22" s="27" t="s">
        <v>8</v>
      </c>
      <c r="K22" s="22" t="s">
        <v>9</v>
      </c>
      <c r="L22" s="123" t="s">
        <v>10</v>
      </c>
      <c r="M22" s="26" t="s">
        <v>11</v>
      </c>
      <c r="N22" s="26" t="s">
        <v>12</v>
      </c>
      <c r="O22" s="26" t="s">
        <v>13</v>
      </c>
      <c r="S22" s="66"/>
      <c r="T22" s="66"/>
      <c r="U22" s="66"/>
      <c r="V22" s="66"/>
      <c r="W22" s="66"/>
    </row>
    <row r="23" spans="1:23" x14ac:dyDescent="0.25">
      <c r="D23" s="42" t="s">
        <v>22</v>
      </c>
      <c r="E23" s="30">
        <f t="shared" ref="E23:O23" si="0">+(SUMPRODUCT(E3:E8,$Q$3:$Q$8))/100</f>
        <v>88.864500000000007</v>
      </c>
      <c r="F23" s="30">
        <f t="shared" si="0"/>
        <v>7.7965699999999991</v>
      </c>
      <c r="G23" s="30">
        <f t="shared" si="0"/>
        <v>10.099620000000002</v>
      </c>
      <c r="H23" s="30">
        <f t="shared" si="0"/>
        <v>100.1026</v>
      </c>
      <c r="I23" s="30">
        <f t="shared" si="0"/>
        <v>0</v>
      </c>
      <c r="J23" s="30">
        <f t="shared" si="0"/>
        <v>1</v>
      </c>
      <c r="K23" s="30">
        <f t="shared" si="0"/>
        <v>3.3319999999999999</v>
      </c>
      <c r="L23" s="30">
        <f t="shared" si="0"/>
        <v>16</v>
      </c>
      <c r="M23" s="32">
        <f t="shared" si="0"/>
        <v>2.0311999999999997E-2</v>
      </c>
      <c r="N23" s="32">
        <f t="shared" si="0"/>
        <v>1.1949539106145253E-2</v>
      </c>
      <c r="O23" s="30">
        <f t="shared" si="0"/>
        <v>0.60395355000000006</v>
      </c>
      <c r="S23" s="66"/>
      <c r="T23" s="66"/>
      <c r="U23" s="66"/>
      <c r="V23" s="66"/>
      <c r="W23" s="66"/>
    </row>
    <row r="24" spans="1:23" x14ac:dyDescent="0.25">
      <c r="D24" s="42" t="s">
        <v>22</v>
      </c>
      <c r="E24" s="30">
        <f t="shared" ref="E24:O24" si="1">+(SUMPRODUCT(E9:E11,$Q$9:$Q$11))/100</f>
        <v>78.945099999999996</v>
      </c>
      <c r="F24" s="30">
        <f t="shared" si="1"/>
        <v>7.8446400000000009</v>
      </c>
      <c r="G24" s="30">
        <f t="shared" si="1"/>
        <v>10.41769</v>
      </c>
      <c r="H24" s="30">
        <f t="shared" si="1"/>
        <v>53.517200000000003</v>
      </c>
      <c r="I24" s="30">
        <f t="shared" si="1"/>
        <v>0</v>
      </c>
      <c r="J24" s="30">
        <f t="shared" si="1"/>
        <v>1</v>
      </c>
      <c r="K24" s="30">
        <f t="shared" si="1"/>
        <v>2</v>
      </c>
      <c r="L24" s="30">
        <f t="shared" si="1"/>
        <v>15</v>
      </c>
      <c r="M24" s="32">
        <f t="shared" si="1"/>
        <v>0</v>
      </c>
      <c r="N24" s="32">
        <f t="shared" si="1"/>
        <v>6.3793827160493798E-3</v>
      </c>
      <c r="O24" s="30">
        <f t="shared" si="1"/>
        <v>0.9628555000000002</v>
      </c>
      <c r="S24" s="66"/>
      <c r="T24" s="66"/>
      <c r="U24" s="66"/>
      <c r="V24" s="66"/>
      <c r="W24" s="66"/>
    </row>
    <row r="25" spans="1:23" x14ac:dyDescent="0.25">
      <c r="D25" s="42" t="s">
        <v>24</v>
      </c>
      <c r="E25" s="30">
        <f t="shared" ref="E25:O25" si="2">+(SUMPRODUCT(E12:E17,$Q$12:$Q$17))/100</f>
        <v>88.370100000000008</v>
      </c>
      <c r="F25" s="30">
        <f t="shared" si="2"/>
        <v>7.5506200000000003</v>
      </c>
      <c r="G25" s="30">
        <f t="shared" si="2"/>
        <v>10.052019999999999</v>
      </c>
      <c r="H25" s="30">
        <f t="shared" si="2"/>
        <v>99.256900000000002</v>
      </c>
      <c r="I25" s="30">
        <f t="shared" si="2"/>
        <v>0</v>
      </c>
      <c r="J25" s="30">
        <f t="shared" si="2"/>
        <v>1.0017399999999999</v>
      </c>
      <c r="K25" s="30">
        <f t="shared" si="2"/>
        <v>3</v>
      </c>
      <c r="L25" s="30">
        <f t="shared" si="2"/>
        <v>17.5</v>
      </c>
      <c r="M25" s="32">
        <f t="shared" si="2"/>
        <v>5.2880999999999997E-2</v>
      </c>
      <c r="N25" s="32">
        <f t="shared" si="2"/>
        <v>7.7540000000000005E-3</v>
      </c>
      <c r="O25" s="30">
        <f t="shared" si="2"/>
        <v>1.1531</v>
      </c>
      <c r="S25" s="66"/>
      <c r="T25" s="66"/>
      <c r="U25" s="66"/>
      <c r="V25" s="66"/>
      <c r="W25" s="66"/>
    </row>
    <row r="26" spans="1:23" x14ac:dyDescent="0.25">
      <c r="D26" s="42" t="s">
        <v>26</v>
      </c>
      <c r="E26" s="30">
        <f t="shared" ref="E26:O26" si="3">+(SUMPRODUCT(E18:E20,$Q$18:$Q$20))/100</f>
        <v>89.280900000000003</v>
      </c>
      <c r="F26" s="30">
        <f t="shared" si="3"/>
        <v>7.6840699999999993</v>
      </c>
      <c r="G26" s="30">
        <f t="shared" si="3"/>
        <v>10.90213</v>
      </c>
      <c r="H26" s="30">
        <f t="shared" si="3"/>
        <v>98.071899999999999</v>
      </c>
      <c r="I26" s="30">
        <f t="shared" si="3"/>
        <v>0</v>
      </c>
      <c r="J26" s="30">
        <f t="shared" si="3"/>
        <v>1</v>
      </c>
      <c r="K26" s="30">
        <f t="shared" si="3"/>
        <v>3</v>
      </c>
      <c r="L26" s="30">
        <f t="shared" si="3"/>
        <v>11.5</v>
      </c>
      <c r="M26" s="32">
        <f t="shared" si="3"/>
        <v>6.2740999999999991E-2</v>
      </c>
      <c r="N26" s="32">
        <f t="shared" si="3"/>
        <v>8.4610000000000015E-3</v>
      </c>
      <c r="O26" s="30">
        <f t="shared" si="3"/>
        <v>1.9202000000000001</v>
      </c>
      <c r="S26" s="66"/>
      <c r="T26" s="66"/>
      <c r="U26" s="66"/>
      <c r="V26" s="66"/>
      <c r="W26" s="66"/>
    </row>
    <row r="27" spans="1:23" x14ac:dyDescent="0.25">
      <c r="D27" s="42" t="s">
        <v>86</v>
      </c>
      <c r="E27" s="105">
        <f>+PERCENTILE(E23:E26,0.66)</f>
        <v>88.854612000000003</v>
      </c>
      <c r="F27" s="105">
        <f t="shared" ref="F27:O27" si="4">+PERCENTILE(F23:F26,0.66)</f>
        <v>7.794319999999999</v>
      </c>
      <c r="G27" s="30">
        <f t="shared" si="4"/>
        <v>10.411328600000001</v>
      </c>
      <c r="H27" s="30">
        <f t="shared" si="4"/>
        <v>99.233199999999997</v>
      </c>
      <c r="I27" s="105">
        <f t="shared" si="4"/>
        <v>0</v>
      </c>
      <c r="J27" s="105">
        <f t="shared" si="4"/>
        <v>1</v>
      </c>
      <c r="K27" s="105">
        <f t="shared" si="4"/>
        <v>3</v>
      </c>
      <c r="L27" s="30">
        <f t="shared" si="4"/>
        <v>15.98</v>
      </c>
      <c r="M27" s="58">
        <f t="shared" si="4"/>
        <v>5.2229619999999997E-2</v>
      </c>
      <c r="N27" s="58">
        <f t="shared" si="4"/>
        <v>8.4468600000000022E-3</v>
      </c>
      <c r="O27" s="105">
        <f t="shared" si="4"/>
        <v>1.14929511</v>
      </c>
      <c r="S27" s="66"/>
      <c r="T27" s="66"/>
      <c r="U27" s="66"/>
      <c r="V27" s="66"/>
      <c r="W27" s="66"/>
    </row>
    <row r="28" spans="1:23" ht="15.75" thickBot="1" x14ac:dyDescent="0.3">
      <c r="D28" s="42" t="s">
        <v>87</v>
      </c>
      <c r="E28" s="30">
        <f>+PERCENTILE(E23:E26,0.33)</f>
        <v>88.275850000000005</v>
      </c>
      <c r="F28" s="30">
        <f t="shared" ref="F28:O28" si="5">+PERCENTILE(F23:F26,0.33)</f>
        <v>7.6827354999999997</v>
      </c>
      <c r="G28" s="105">
        <f t="shared" si="5"/>
        <v>10.099144000000001</v>
      </c>
      <c r="H28" s="105">
        <f t="shared" si="5"/>
        <v>97.626352999999995</v>
      </c>
      <c r="I28" s="30">
        <f t="shared" si="5"/>
        <v>0</v>
      </c>
      <c r="J28" s="30">
        <f t="shared" si="5"/>
        <v>1</v>
      </c>
      <c r="K28" s="30">
        <f t="shared" si="5"/>
        <v>2.99</v>
      </c>
      <c r="L28" s="105">
        <f t="shared" si="5"/>
        <v>14.965</v>
      </c>
      <c r="M28" s="32">
        <f t="shared" si="5"/>
        <v>2.0108879999999996E-2</v>
      </c>
      <c r="N28" s="32">
        <f t="shared" si="5"/>
        <v>7.7402538271604945E-3</v>
      </c>
      <c r="O28" s="30">
        <f t="shared" si="5"/>
        <v>0.95926648050000018</v>
      </c>
      <c r="S28" s="44" t="s">
        <v>67</v>
      </c>
    </row>
    <row r="29" spans="1:23" ht="15.75" thickBot="1" x14ac:dyDescent="0.3">
      <c r="D29" s="42" t="s">
        <v>90</v>
      </c>
      <c r="E29" s="30">
        <f>+U4</f>
        <v>110</v>
      </c>
      <c r="F29" s="30" t="str">
        <f>+U6&amp;" - "&amp;U5</f>
        <v>6,5 - 8,5</v>
      </c>
      <c r="G29" s="30" t="str">
        <f>+U7</f>
        <v>≥ 8,5</v>
      </c>
      <c r="H29" s="30" t="str">
        <f>+U8</f>
        <v>≥ 85</v>
      </c>
      <c r="I29" s="30">
        <f>+U9</f>
        <v>2.1</v>
      </c>
      <c r="J29" s="30">
        <f>+U10</f>
        <v>1.83</v>
      </c>
      <c r="K29" s="30">
        <f>+U11</f>
        <v>4.8</v>
      </c>
      <c r="L29" s="30" t="str">
        <f>+U12</f>
        <v>≥ 13,5</v>
      </c>
      <c r="M29" s="32">
        <f>+U13</f>
        <v>0.12</v>
      </c>
      <c r="N29" s="32">
        <f>+U14</f>
        <v>0.01</v>
      </c>
      <c r="O29" s="30">
        <f>+U15</f>
        <v>1.4</v>
      </c>
      <c r="S29" s="84" t="s">
        <v>1</v>
      </c>
      <c r="T29" s="85"/>
      <c r="U29" s="86" t="s">
        <v>68</v>
      </c>
      <c r="V29" s="87"/>
    </row>
    <row r="30" spans="1:23" ht="27" thickBot="1" x14ac:dyDescent="0.3">
      <c r="D30" s="118" t="s">
        <v>91</v>
      </c>
      <c r="E30" s="120">
        <f t="shared" ref="E30:O30" si="6">+E27/E29</f>
        <v>0.80776920000000008</v>
      </c>
      <c r="F30" s="120" t="str">
        <f>+IF(AND(F27&gt;=6.5,F27&lt;=8.5),"en rango","excedido")</f>
        <v>en rango</v>
      </c>
      <c r="G30" s="119">
        <f>+G27/8.5</f>
        <v>1.2248621882352941</v>
      </c>
      <c r="H30" s="119">
        <f>+H27/85</f>
        <v>1.1674494117647058</v>
      </c>
      <c r="I30" s="120">
        <f t="shared" si="6"/>
        <v>0</v>
      </c>
      <c r="J30" s="120">
        <f t="shared" si="6"/>
        <v>0.54644808743169393</v>
      </c>
      <c r="K30" s="120">
        <f t="shared" si="6"/>
        <v>0.625</v>
      </c>
      <c r="L30" s="119">
        <f>+L27/13.5</f>
        <v>1.1837037037037037</v>
      </c>
      <c r="M30" s="120">
        <f t="shared" si="6"/>
        <v>0.43524683333333331</v>
      </c>
      <c r="N30" s="120">
        <f t="shared" si="6"/>
        <v>0.84468600000000016</v>
      </c>
      <c r="O30" s="120">
        <f t="shared" si="6"/>
        <v>0.8209250785714286</v>
      </c>
      <c r="S30" s="80" t="s">
        <v>72</v>
      </c>
      <c r="T30" s="81"/>
      <c r="U30" s="45" t="s">
        <v>73</v>
      </c>
      <c r="V30" s="45" t="s">
        <v>52</v>
      </c>
    </row>
    <row r="31" spans="1:23" ht="15.75" customHeight="1" thickBot="1" x14ac:dyDescent="0.3">
      <c r="D31" s="118" t="s">
        <v>92</v>
      </c>
      <c r="E31" s="119">
        <f t="shared" ref="E31" si="7">+E28/E29</f>
        <v>0.80250772727272734</v>
      </c>
      <c r="F31" s="119" t="str">
        <f>+IF(AND(F28&gt;=6.5,F28&lt;=8.5),"en rango","excedido")</f>
        <v>en rango</v>
      </c>
      <c r="G31" s="120">
        <f>+G28/8.5</f>
        <v>1.1881345882352943</v>
      </c>
      <c r="H31" s="120">
        <f>+H28/85</f>
        <v>1.1485453294117647</v>
      </c>
      <c r="I31" s="119">
        <f t="shared" ref="F31:O31" si="8">+I28/I29</f>
        <v>0</v>
      </c>
      <c r="J31" s="119">
        <f t="shared" si="8"/>
        <v>0.54644808743169393</v>
      </c>
      <c r="K31" s="119">
        <f t="shared" si="8"/>
        <v>0.62291666666666679</v>
      </c>
      <c r="L31" s="120">
        <f>+L28/13.5</f>
        <v>1.1085185185185185</v>
      </c>
      <c r="M31" s="119">
        <f t="shared" si="8"/>
        <v>0.16757399999999997</v>
      </c>
      <c r="N31" s="119">
        <f t="shared" si="8"/>
        <v>0.77402538271604948</v>
      </c>
      <c r="O31" s="119">
        <f t="shared" si="8"/>
        <v>0.68519034321428585</v>
      </c>
      <c r="S31" s="46">
        <v>0</v>
      </c>
      <c r="T31" s="47">
        <v>7.5</v>
      </c>
      <c r="U31" s="48">
        <v>705000000</v>
      </c>
      <c r="V31" s="49">
        <v>10</v>
      </c>
    </row>
    <row r="32" spans="1:23" ht="15.75" thickBot="1" x14ac:dyDescent="0.3">
      <c r="S32" s="46">
        <v>7.5</v>
      </c>
      <c r="T32" s="47">
        <v>22.5</v>
      </c>
      <c r="U32" s="48">
        <v>1230000000</v>
      </c>
      <c r="V32" s="49">
        <v>17.399999999999999</v>
      </c>
    </row>
    <row r="33" spans="19:22" ht="15.75" thickBot="1" x14ac:dyDescent="0.3">
      <c r="S33" s="46">
        <v>22.5</v>
      </c>
      <c r="T33" s="47">
        <v>40</v>
      </c>
      <c r="U33" s="48">
        <v>1240000000</v>
      </c>
      <c r="V33" s="49">
        <v>17.600000000000001</v>
      </c>
    </row>
    <row r="34" spans="19:22" ht="15.75" customHeight="1" thickBot="1" x14ac:dyDescent="0.3">
      <c r="S34" s="46">
        <v>40</v>
      </c>
      <c r="T34" s="47">
        <v>65</v>
      </c>
      <c r="U34" s="48">
        <v>1420000000</v>
      </c>
      <c r="V34" s="49">
        <v>20.2</v>
      </c>
    </row>
    <row r="35" spans="19:22" ht="15.75" thickBot="1" x14ac:dyDescent="0.3">
      <c r="S35" s="46">
        <v>65</v>
      </c>
      <c r="T35" s="47">
        <v>89</v>
      </c>
      <c r="U35" s="48">
        <v>992000000</v>
      </c>
      <c r="V35" s="49">
        <v>14.1</v>
      </c>
    </row>
    <row r="36" spans="19:22" ht="15.75" customHeight="1" thickBot="1" x14ac:dyDescent="0.3">
      <c r="S36" s="46">
        <v>89</v>
      </c>
      <c r="T36" s="47" t="s">
        <v>79</v>
      </c>
      <c r="U36" s="48">
        <v>1460000000</v>
      </c>
      <c r="V36" s="49">
        <v>20.7</v>
      </c>
    </row>
    <row r="37" spans="19:22" ht="15.75" thickBot="1" x14ac:dyDescent="0.3">
      <c r="S37" s="82" t="s">
        <v>81</v>
      </c>
      <c r="T37" s="83"/>
      <c r="U37" s="51">
        <v>7040000000</v>
      </c>
      <c r="V37" s="52">
        <v>100</v>
      </c>
    </row>
    <row r="38" spans="19:22" ht="15" customHeight="1" x14ac:dyDescent="0.25"/>
    <row r="39" spans="19:22" ht="15.75" thickBot="1" x14ac:dyDescent="0.3">
      <c r="S39" s="44" t="s">
        <v>82</v>
      </c>
    </row>
    <row r="40" spans="19:22" ht="15.75" thickBot="1" x14ac:dyDescent="0.3">
      <c r="S40" s="84" t="s">
        <v>1</v>
      </c>
      <c r="T40" s="85"/>
      <c r="U40" s="75" t="s">
        <v>68</v>
      </c>
      <c r="V40" s="76"/>
    </row>
    <row r="41" spans="19:22" ht="27" customHeight="1" thickBot="1" x14ac:dyDescent="0.3">
      <c r="S41" s="80" t="s">
        <v>72</v>
      </c>
      <c r="T41" s="88"/>
      <c r="U41" s="45" t="s">
        <v>73</v>
      </c>
      <c r="V41" s="45" t="s">
        <v>52</v>
      </c>
    </row>
    <row r="42" spans="19:22" ht="15.75" thickBot="1" x14ac:dyDescent="0.3">
      <c r="S42" s="46">
        <v>0</v>
      </c>
      <c r="T42" s="47">
        <v>15</v>
      </c>
      <c r="U42" s="50">
        <v>1340000000</v>
      </c>
      <c r="V42" s="47">
        <v>19.100000000000001</v>
      </c>
    </row>
    <row r="43" spans="19:22" ht="15.75" customHeight="1" thickBot="1" x14ac:dyDescent="0.3">
      <c r="S43" s="46">
        <v>15</v>
      </c>
      <c r="T43" s="47">
        <v>65</v>
      </c>
      <c r="U43" s="50">
        <v>3250000000</v>
      </c>
      <c r="V43" s="47">
        <v>46.1</v>
      </c>
    </row>
    <row r="44" spans="19:22" ht="15.75" thickBot="1" x14ac:dyDescent="0.3">
      <c r="S44" s="46">
        <v>65</v>
      </c>
      <c r="T44" s="47" t="s">
        <v>79</v>
      </c>
      <c r="U44" s="50">
        <v>2450000000</v>
      </c>
      <c r="V44" s="47">
        <v>34.799999999999997</v>
      </c>
    </row>
    <row r="45" spans="19:22" ht="15.75" customHeight="1" thickBot="1" x14ac:dyDescent="0.3">
      <c r="S45" s="89" t="s">
        <v>81</v>
      </c>
      <c r="T45" s="90"/>
      <c r="U45" s="50">
        <v>7040000000</v>
      </c>
      <c r="V45" s="47">
        <v>100</v>
      </c>
    </row>
  </sheetData>
  <mergeCells count="8">
    <mergeCell ref="S41:T41"/>
    <mergeCell ref="S45:T45"/>
    <mergeCell ref="S29:T29"/>
    <mergeCell ref="U29:V29"/>
    <mergeCell ref="S30:T30"/>
    <mergeCell ref="S37:T37"/>
    <mergeCell ref="S40:T40"/>
    <mergeCell ref="U40:V40"/>
  </mergeCells>
  <pageMargins left="0.7" right="0.7" top="0.75" bottom="0.75" header="0.3" footer="0.3"/>
  <pageSetup orientation="portrait" verticalDpi="0" r:id="rId1"/>
  <ignoredErrors>
    <ignoredError sqref="L30:L3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zoomScale="70" zoomScaleNormal="70" workbookViewId="0">
      <selection activeCell="L28" sqref="L28"/>
    </sheetView>
  </sheetViews>
  <sheetFormatPr baseColWidth="10" defaultRowHeight="15" x14ac:dyDescent="0.25"/>
  <cols>
    <col min="1" max="16384" width="11.42578125" style="55"/>
  </cols>
  <sheetData>
    <row r="1" spans="1:23" x14ac:dyDescent="0.25">
      <c r="A1" s="111" t="s">
        <v>69</v>
      </c>
      <c r="B1" s="66"/>
      <c r="C1" s="66"/>
      <c r="D1" s="66"/>
      <c r="P1" s="66"/>
      <c r="Q1" s="66"/>
      <c r="R1" s="66"/>
      <c r="S1" s="66"/>
      <c r="T1" s="66"/>
      <c r="U1" s="66"/>
      <c r="V1" s="66"/>
      <c r="W1" s="66"/>
    </row>
    <row r="2" spans="1:23" x14ac:dyDescent="0.25">
      <c r="A2" s="22" t="s">
        <v>0</v>
      </c>
      <c r="B2" s="22" t="s">
        <v>1</v>
      </c>
      <c r="C2" s="22" t="s">
        <v>2</v>
      </c>
      <c r="D2" s="22" t="s">
        <v>30</v>
      </c>
      <c r="E2" s="24" t="s">
        <v>3</v>
      </c>
      <c r="F2" s="23" t="s">
        <v>4</v>
      </c>
      <c r="G2" s="25" t="s">
        <v>5</v>
      </c>
      <c r="H2" s="24" t="s">
        <v>6</v>
      </c>
      <c r="I2" s="24" t="s">
        <v>7</v>
      </c>
      <c r="J2" s="27" t="s">
        <v>8</v>
      </c>
      <c r="K2" s="22" t="s">
        <v>9</v>
      </c>
      <c r="L2" s="23" t="s">
        <v>10</v>
      </c>
      <c r="M2" s="26" t="s">
        <v>11</v>
      </c>
      <c r="N2" s="26" t="s">
        <v>12</v>
      </c>
      <c r="O2" s="26" t="s">
        <v>13</v>
      </c>
      <c r="P2" s="56" t="s">
        <v>84</v>
      </c>
      <c r="Q2" s="56" t="s">
        <v>85</v>
      </c>
      <c r="R2" s="66"/>
      <c r="S2" s="111" t="s">
        <v>41</v>
      </c>
      <c r="T2" s="111"/>
      <c r="U2" s="111"/>
      <c r="V2" s="111"/>
      <c r="W2" s="111"/>
    </row>
    <row r="3" spans="1:23" x14ac:dyDescent="0.25">
      <c r="A3" s="57" t="s">
        <v>14</v>
      </c>
      <c r="B3" s="21" t="s">
        <v>19</v>
      </c>
      <c r="C3" s="16">
        <v>15</v>
      </c>
      <c r="D3" s="14">
        <v>42443</v>
      </c>
      <c r="E3" s="15">
        <v>90.2</v>
      </c>
      <c r="F3" s="18">
        <v>7.73</v>
      </c>
      <c r="G3" s="18">
        <v>10.16</v>
      </c>
      <c r="H3" s="15">
        <v>106.9</v>
      </c>
      <c r="I3" s="28" t="s">
        <v>31</v>
      </c>
      <c r="J3" s="18">
        <v>1</v>
      </c>
      <c r="K3" s="17">
        <v>4</v>
      </c>
      <c r="L3" s="15">
        <v>15</v>
      </c>
      <c r="M3" s="20">
        <v>1.6E-2</v>
      </c>
      <c r="N3" s="20">
        <v>7.0921787709497244E-3</v>
      </c>
      <c r="O3" s="15">
        <v>0.71850000000000014</v>
      </c>
      <c r="P3" s="113">
        <v>7840000000</v>
      </c>
      <c r="Q3" s="114">
        <v>6.2</v>
      </c>
      <c r="R3" s="66"/>
      <c r="S3" s="41" t="s">
        <v>42</v>
      </c>
      <c r="T3" s="41" t="s">
        <v>43</v>
      </c>
      <c r="U3" s="41" t="s">
        <v>19</v>
      </c>
      <c r="V3" s="66"/>
      <c r="W3" s="66"/>
    </row>
    <row r="4" spans="1:23" x14ac:dyDescent="0.25">
      <c r="A4" s="57" t="s">
        <v>14</v>
      </c>
      <c r="B4" s="21" t="s">
        <v>19</v>
      </c>
      <c r="C4" s="16">
        <v>30</v>
      </c>
      <c r="D4" s="14">
        <v>42443</v>
      </c>
      <c r="E4" s="15">
        <v>89.6</v>
      </c>
      <c r="F4" s="18">
        <v>7.77</v>
      </c>
      <c r="G4" s="18">
        <v>9.69</v>
      </c>
      <c r="H4" s="15">
        <v>106.4</v>
      </c>
      <c r="I4" s="28" t="s">
        <v>31</v>
      </c>
      <c r="J4" s="18">
        <v>1</v>
      </c>
      <c r="K4" s="17">
        <v>4</v>
      </c>
      <c r="L4" s="15">
        <v>15</v>
      </c>
      <c r="M4" s="20">
        <v>1.6E-2</v>
      </c>
      <c r="N4" s="20">
        <v>9.3966480446927396E-3</v>
      </c>
      <c r="O4" s="15">
        <v>0.73394999999999999</v>
      </c>
      <c r="P4" s="113">
        <v>9020000000</v>
      </c>
      <c r="Q4" s="114">
        <v>7.1</v>
      </c>
      <c r="R4" s="115"/>
      <c r="S4" s="41" t="s">
        <v>44</v>
      </c>
      <c r="T4" s="41" t="s">
        <v>45</v>
      </c>
      <c r="U4" s="41">
        <v>110</v>
      </c>
      <c r="V4" s="66"/>
      <c r="W4" s="66"/>
    </row>
    <row r="5" spans="1:23" x14ac:dyDescent="0.25">
      <c r="A5" s="57" t="s">
        <v>14</v>
      </c>
      <c r="B5" s="21" t="s">
        <v>19</v>
      </c>
      <c r="C5" s="16">
        <v>50</v>
      </c>
      <c r="D5" s="14">
        <v>42443</v>
      </c>
      <c r="E5" s="15">
        <v>89</v>
      </c>
      <c r="F5" s="18">
        <v>7.76</v>
      </c>
      <c r="G5" s="18">
        <v>10.11</v>
      </c>
      <c r="H5" s="15">
        <v>102.3</v>
      </c>
      <c r="I5" s="28" t="s">
        <v>31</v>
      </c>
      <c r="J5" s="18">
        <v>1</v>
      </c>
      <c r="K5" s="17">
        <v>2</v>
      </c>
      <c r="L5" s="15">
        <v>15</v>
      </c>
      <c r="M5" s="20">
        <v>2.4E-2</v>
      </c>
      <c r="N5" s="20">
        <v>8.4748603351955335E-3</v>
      </c>
      <c r="O5" s="15">
        <v>0.61729999999999996</v>
      </c>
      <c r="P5" s="113">
        <v>12700000000</v>
      </c>
      <c r="Q5" s="114">
        <v>9.9</v>
      </c>
      <c r="R5" s="115"/>
      <c r="S5" s="41" t="s">
        <v>46</v>
      </c>
      <c r="T5" s="41" t="s">
        <v>43</v>
      </c>
      <c r="U5" s="41">
        <v>8.5</v>
      </c>
      <c r="V5" s="66"/>
      <c r="W5" s="66"/>
    </row>
    <row r="6" spans="1:23" x14ac:dyDescent="0.25">
      <c r="A6" s="57" t="s">
        <v>14</v>
      </c>
      <c r="B6" s="21" t="s">
        <v>19</v>
      </c>
      <c r="C6" s="16">
        <v>80</v>
      </c>
      <c r="D6" s="14">
        <v>42443</v>
      </c>
      <c r="E6" s="15">
        <v>87.7</v>
      </c>
      <c r="F6" s="18">
        <v>7.67</v>
      </c>
      <c r="G6" s="18">
        <v>10.37</v>
      </c>
      <c r="H6" s="15">
        <v>95.1</v>
      </c>
      <c r="I6" s="28" t="s">
        <v>31</v>
      </c>
      <c r="J6" s="18">
        <v>1</v>
      </c>
      <c r="K6" s="17">
        <v>3</v>
      </c>
      <c r="L6" s="15">
        <v>15</v>
      </c>
      <c r="M6" s="20">
        <v>0.02</v>
      </c>
      <c r="N6" s="20">
        <v>7.5530726256983266E-3</v>
      </c>
      <c r="O6" s="15">
        <v>0.8872000000000001</v>
      </c>
      <c r="P6" s="113">
        <v>11900000000</v>
      </c>
      <c r="Q6" s="114">
        <v>9.4</v>
      </c>
      <c r="R6" s="115"/>
      <c r="S6" s="41" t="s">
        <v>47</v>
      </c>
      <c r="T6" s="41" t="s">
        <v>43</v>
      </c>
      <c r="U6" s="41">
        <v>6.5</v>
      </c>
      <c r="V6" s="66"/>
      <c r="W6" s="66"/>
    </row>
    <row r="7" spans="1:23" x14ac:dyDescent="0.25">
      <c r="A7" s="57" t="s">
        <v>14</v>
      </c>
      <c r="B7" s="21" t="s">
        <v>19</v>
      </c>
      <c r="C7" s="16">
        <v>100</v>
      </c>
      <c r="D7" s="14">
        <v>42443</v>
      </c>
      <c r="E7" s="15">
        <v>87.8</v>
      </c>
      <c r="F7" s="18">
        <v>7.62</v>
      </c>
      <c r="G7" s="18">
        <v>10.34</v>
      </c>
      <c r="H7" s="15">
        <v>94.4</v>
      </c>
      <c r="I7" s="28" t="s">
        <v>31</v>
      </c>
      <c r="J7" s="18">
        <v>1</v>
      </c>
      <c r="K7" s="17">
        <v>3</v>
      </c>
      <c r="L7" s="15">
        <v>15</v>
      </c>
      <c r="M7" s="20">
        <v>2.4E-2</v>
      </c>
      <c r="N7" s="20">
        <v>1.3083798882681566E-2</v>
      </c>
      <c r="O7" s="15">
        <v>0.45325000000000015</v>
      </c>
      <c r="P7" s="113">
        <v>82000000000</v>
      </c>
      <c r="Q7" s="114">
        <v>64.3</v>
      </c>
      <c r="R7" s="115"/>
      <c r="S7" s="41" t="s">
        <v>48</v>
      </c>
      <c r="T7" s="41" t="s">
        <v>49</v>
      </c>
      <c r="U7" s="41" t="s">
        <v>50</v>
      </c>
      <c r="V7" s="66"/>
      <c r="W7" s="66"/>
    </row>
    <row r="8" spans="1:23" x14ac:dyDescent="0.25">
      <c r="A8" s="57" t="s">
        <v>14</v>
      </c>
      <c r="B8" s="21" t="s">
        <v>19</v>
      </c>
      <c r="C8" s="15" t="s">
        <v>16</v>
      </c>
      <c r="D8" s="14">
        <v>42443</v>
      </c>
      <c r="E8" s="15">
        <v>90.3</v>
      </c>
      <c r="F8" s="18">
        <v>7.66</v>
      </c>
      <c r="G8" s="18">
        <v>9.64</v>
      </c>
      <c r="H8" s="15">
        <v>102.4</v>
      </c>
      <c r="I8" s="28" t="s">
        <v>31</v>
      </c>
      <c r="J8" s="18">
        <v>1</v>
      </c>
      <c r="K8" s="17">
        <v>3</v>
      </c>
      <c r="L8" s="15">
        <v>15</v>
      </c>
      <c r="M8" s="20">
        <v>1.6E-2</v>
      </c>
      <c r="N8" s="20">
        <v>8.9357541899441374E-3</v>
      </c>
      <c r="O8" s="15">
        <v>0.95930000000000004</v>
      </c>
      <c r="P8" s="113">
        <v>3970000000</v>
      </c>
      <c r="Q8" s="114">
        <v>3.1</v>
      </c>
      <c r="R8" s="115"/>
      <c r="S8" s="41" t="s">
        <v>51</v>
      </c>
      <c r="T8" s="41" t="s">
        <v>52</v>
      </c>
      <c r="U8" s="41" t="s">
        <v>53</v>
      </c>
      <c r="V8" s="66"/>
      <c r="W8" s="66"/>
    </row>
    <row r="9" spans="1:23" x14ac:dyDescent="0.25">
      <c r="A9" s="57" t="s">
        <v>22</v>
      </c>
      <c r="B9" s="21" t="s">
        <v>19</v>
      </c>
      <c r="C9" s="16">
        <v>30</v>
      </c>
      <c r="D9" s="14">
        <v>42591</v>
      </c>
      <c r="E9" s="15">
        <v>78.900000000000006</v>
      </c>
      <c r="F9" s="18">
        <v>7.94</v>
      </c>
      <c r="G9" s="18">
        <v>10.16</v>
      </c>
      <c r="H9" s="15">
        <v>99</v>
      </c>
      <c r="I9" s="28" t="s">
        <v>31</v>
      </c>
      <c r="J9" s="18">
        <v>1</v>
      </c>
      <c r="K9" s="17">
        <v>2</v>
      </c>
      <c r="L9" s="15">
        <v>21.4</v>
      </c>
      <c r="M9" s="28" t="s">
        <v>31</v>
      </c>
      <c r="N9" s="20">
        <v>7.5693581780538364E-3</v>
      </c>
      <c r="O9" s="15">
        <v>0.70460000000000012</v>
      </c>
      <c r="P9" s="116">
        <v>25600000000</v>
      </c>
      <c r="Q9" s="117">
        <v>20.100000000000001</v>
      </c>
      <c r="R9" s="66"/>
      <c r="S9" s="41" t="s">
        <v>54</v>
      </c>
      <c r="T9" s="41" t="s">
        <v>55</v>
      </c>
      <c r="U9" s="41">
        <v>2.4</v>
      </c>
      <c r="V9" s="66"/>
      <c r="W9" s="66"/>
    </row>
    <row r="10" spans="1:23" x14ac:dyDescent="0.25">
      <c r="A10" s="57" t="s">
        <v>22</v>
      </c>
      <c r="B10" s="21" t="s">
        <v>19</v>
      </c>
      <c r="C10" s="16">
        <v>100</v>
      </c>
      <c r="D10" s="14">
        <v>42591</v>
      </c>
      <c r="E10" s="15">
        <v>79</v>
      </c>
      <c r="F10" s="18">
        <v>8.11</v>
      </c>
      <c r="G10" s="18">
        <v>10.17</v>
      </c>
      <c r="H10" s="15">
        <v>99.7</v>
      </c>
      <c r="I10" s="28" t="s">
        <v>31</v>
      </c>
      <c r="J10" s="18">
        <v>1</v>
      </c>
      <c r="K10" s="17">
        <v>2</v>
      </c>
      <c r="L10" s="15">
        <v>21.4</v>
      </c>
      <c r="M10" s="28" t="s">
        <v>31</v>
      </c>
      <c r="N10" s="20">
        <v>8.4803312629399656E-3</v>
      </c>
      <c r="O10" s="15">
        <v>0.74334999999999996</v>
      </c>
      <c r="P10" s="116">
        <v>93900000000</v>
      </c>
      <c r="Q10" s="117">
        <v>73.7</v>
      </c>
      <c r="R10" s="115"/>
      <c r="S10" s="41" t="s">
        <v>56</v>
      </c>
      <c r="T10" s="41" t="s">
        <v>49</v>
      </c>
      <c r="U10" s="41">
        <v>1.77</v>
      </c>
      <c r="V10" s="66"/>
      <c r="W10" s="66"/>
    </row>
    <row r="11" spans="1:23" x14ac:dyDescent="0.25">
      <c r="A11" s="57" t="s">
        <v>22</v>
      </c>
      <c r="B11" s="21" t="s">
        <v>19</v>
      </c>
      <c r="C11" s="16" t="s">
        <v>16</v>
      </c>
      <c r="D11" s="14">
        <v>42591</v>
      </c>
      <c r="E11" s="15">
        <v>78.900000000000006</v>
      </c>
      <c r="F11" s="18">
        <v>8.01</v>
      </c>
      <c r="G11" s="18">
        <v>10.199999999999999</v>
      </c>
      <c r="H11" s="15">
        <v>99.5</v>
      </c>
      <c r="I11" s="28" t="s">
        <v>31</v>
      </c>
      <c r="J11" s="18">
        <v>1</v>
      </c>
      <c r="K11" s="17">
        <v>2</v>
      </c>
      <c r="L11" s="15">
        <v>21.4</v>
      </c>
      <c r="M11" s="28" t="s">
        <v>31</v>
      </c>
      <c r="N11" s="20">
        <v>7.5693581780538364E-3</v>
      </c>
      <c r="O11" s="15">
        <v>0.7046</v>
      </c>
      <c r="P11" s="116">
        <v>7910000000</v>
      </c>
      <c r="Q11" s="117">
        <v>6.2</v>
      </c>
      <c r="R11" s="115"/>
      <c r="S11" s="41" t="s">
        <v>57</v>
      </c>
      <c r="T11" s="41" t="s">
        <v>49</v>
      </c>
      <c r="U11" s="41">
        <v>6</v>
      </c>
      <c r="V11" s="66"/>
      <c r="W11" s="66"/>
    </row>
    <row r="12" spans="1:23" x14ac:dyDescent="0.25">
      <c r="A12" s="57" t="s">
        <v>24</v>
      </c>
      <c r="B12" s="21" t="s">
        <v>19</v>
      </c>
      <c r="C12" s="16">
        <v>15</v>
      </c>
      <c r="D12" s="14">
        <v>42807</v>
      </c>
      <c r="E12" s="29">
        <v>89.9</v>
      </c>
      <c r="F12" s="30">
        <v>7.66</v>
      </c>
      <c r="G12" s="30">
        <v>10.01</v>
      </c>
      <c r="H12" s="29">
        <v>104.6</v>
      </c>
      <c r="I12" s="28" t="s">
        <v>31</v>
      </c>
      <c r="J12" s="30">
        <v>1</v>
      </c>
      <c r="K12" s="30">
        <v>3</v>
      </c>
      <c r="L12" s="29">
        <v>13.5</v>
      </c>
      <c r="M12" s="31">
        <v>4.8000000000000001E-2</v>
      </c>
      <c r="N12" s="32">
        <v>8.0000000000000002E-3</v>
      </c>
      <c r="O12" s="32">
        <v>1.6</v>
      </c>
      <c r="P12" s="113">
        <v>7840000000</v>
      </c>
      <c r="Q12" s="114">
        <v>6.2</v>
      </c>
      <c r="R12" s="66"/>
      <c r="S12" s="41" t="s">
        <v>10</v>
      </c>
      <c r="T12" s="41" t="s">
        <v>58</v>
      </c>
      <c r="U12" s="41" t="s">
        <v>61</v>
      </c>
      <c r="V12" s="66"/>
      <c r="W12" s="66"/>
    </row>
    <row r="13" spans="1:23" x14ac:dyDescent="0.25">
      <c r="A13" s="57" t="s">
        <v>24</v>
      </c>
      <c r="B13" s="21" t="s">
        <v>19</v>
      </c>
      <c r="C13" s="16">
        <v>30</v>
      </c>
      <c r="D13" s="14">
        <v>42807</v>
      </c>
      <c r="E13" s="29">
        <v>89.9</v>
      </c>
      <c r="F13" s="30">
        <v>7.74</v>
      </c>
      <c r="G13" s="30">
        <v>10.029999999999999</v>
      </c>
      <c r="H13" s="29">
        <v>104.6</v>
      </c>
      <c r="I13" s="28" t="s">
        <v>31</v>
      </c>
      <c r="J13" s="30">
        <v>1</v>
      </c>
      <c r="K13" s="30">
        <v>3</v>
      </c>
      <c r="L13" s="29">
        <v>13.5</v>
      </c>
      <c r="M13" s="31">
        <v>3.9E-2</v>
      </c>
      <c r="N13" s="32">
        <v>6.0000000000000001E-3</v>
      </c>
      <c r="O13" s="32">
        <v>0.9</v>
      </c>
      <c r="P13" s="113">
        <v>9020000000</v>
      </c>
      <c r="Q13" s="114">
        <v>7.1</v>
      </c>
      <c r="R13" s="115"/>
      <c r="S13" s="41" t="s">
        <v>63</v>
      </c>
      <c r="T13" s="41" t="s">
        <v>49</v>
      </c>
      <c r="U13" s="41">
        <v>0.13</v>
      </c>
      <c r="V13" s="66"/>
      <c r="W13" s="66"/>
    </row>
    <row r="14" spans="1:23" x14ac:dyDescent="0.25">
      <c r="A14" s="57" t="s">
        <v>24</v>
      </c>
      <c r="B14" s="21" t="s">
        <v>19</v>
      </c>
      <c r="C14" s="16">
        <v>50</v>
      </c>
      <c r="D14" s="14">
        <v>42807</v>
      </c>
      <c r="E14" s="29">
        <v>91</v>
      </c>
      <c r="F14" s="30">
        <v>7.75</v>
      </c>
      <c r="G14" s="30">
        <v>10.52</v>
      </c>
      <c r="H14" s="29">
        <v>101.2</v>
      </c>
      <c r="I14" s="28" t="s">
        <v>31</v>
      </c>
      <c r="J14" s="30">
        <v>1.06</v>
      </c>
      <c r="K14" s="30">
        <v>3</v>
      </c>
      <c r="L14" s="29">
        <v>13.5</v>
      </c>
      <c r="M14" s="31">
        <v>4.2999999999999997E-2</v>
      </c>
      <c r="N14" s="32">
        <v>8.0000000000000002E-3</v>
      </c>
      <c r="O14" s="32">
        <v>0.7</v>
      </c>
      <c r="P14" s="113">
        <v>12700000000</v>
      </c>
      <c r="Q14" s="114">
        <v>9.9</v>
      </c>
      <c r="R14" s="115"/>
      <c r="S14" s="41" t="s">
        <v>64</v>
      </c>
      <c r="T14" s="41" t="s">
        <v>49</v>
      </c>
      <c r="U14" s="41">
        <v>0.01</v>
      </c>
      <c r="V14" s="66"/>
      <c r="W14" s="66"/>
    </row>
    <row r="15" spans="1:23" x14ac:dyDescent="0.25">
      <c r="A15" s="57" t="s">
        <v>24</v>
      </c>
      <c r="B15" s="21" t="s">
        <v>19</v>
      </c>
      <c r="C15" s="16">
        <v>80</v>
      </c>
      <c r="D15" s="14">
        <v>42807</v>
      </c>
      <c r="E15" s="29">
        <v>90.1</v>
      </c>
      <c r="F15" s="30">
        <v>7.67</v>
      </c>
      <c r="G15" s="30">
        <v>10.81</v>
      </c>
      <c r="H15" s="29">
        <v>99.4</v>
      </c>
      <c r="I15" s="28" t="s">
        <v>31</v>
      </c>
      <c r="J15" s="30">
        <v>1</v>
      </c>
      <c r="K15" s="30">
        <v>3</v>
      </c>
      <c r="L15" s="29">
        <v>13.5</v>
      </c>
      <c r="M15" s="31">
        <v>5.8999999999999997E-2</v>
      </c>
      <c r="N15" s="32">
        <v>8.9999999999999993E-3</v>
      </c>
      <c r="O15" s="32">
        <v>0.8</v>
      </c>
      <c r="P15" s="113">
        <v>11900000000</v>
      </c>
      <c r="Q15" s="114">
        <v>9.4</v>
      </c>
      <c r="R15" s="115"/>
      <c r="S15" s="41" t="s">
        <v>65</v>
      </c>
      <c r="T15" s="41" t="s">
        <v>66</v>
      </c>
      <c r="U15" s="41">
        <v>1.4</v>
      </c>
      <c r="V15" s="66"/>
      <c r="W15" s="66"/>
    </row>
    <row r="16" spans="1:23" x14ac:dyDescent="0.25">
      <c r="A16" s="57" t="s">
        <v>24</v>
      </c>
      <c r="B16" s="21" t="s">
        <v>19</v>
      </c>
      <c r="C16" s="16">
        <v>100</v>
      </c>
      <c r="D16" s="14">
        <v>42807</v>
      </c>
      <c r="E16" s="29">
        <v>90.3</v>
      </c>
      <c r="F16" s="30">
        <v>7.61</v>
      </c>
      <c r="G16" s="30">
        <v>10.76</v>
      </c>
      <c r="H16" s="29">
        <v>98.1</v>
      </c>
      <c r="I16" s="28" t="s">
        <v>31</v>
      </c>
      <c r="J16" s="30">
        <v>1</v>
      </c>
      <c r="K16" s="30">
        <v>3</v>
      </c>
      <c r="L16" s="29">
        <v>13.5</v>
      </c>
      <c r="M16" s="31">
        <v>4.7E-2</v>
      </c>
      <c r="N16" s="32">
        <v>8.0000000000000002E-3</v>
      </c>
      <c r="O16" s="32">
        <v>0.7</v>
      </c>
      <c r="P16" s="113">
        <v>82000000000</v>
      </c>
      <c r="Q16" s="114">
        <v>64.3</v>
      </c>
      <c r="R16" s="115"/>
      <c r="S16" s="66"/>
      <c r="T16" s="66"/>
      <c r="U16" s="66"/>
      <c r="V16" s="66"/>
      <c r="W16" s="66"/>
    </row>
    <row r="17" spans="1:23" x14ac:dyDescent="0.25">
      <c r="A17" s="57" t="s">
        <v>24</v>
      </c>
      <c r="B17" s="21" t="s">
        <v>19</v>
      </c>
      <c r="C17" s="15" t="s">
        <v>16</v>
      </c>
      <c r="D17" s="14">
        <v>42807</v>
      </c>
      <c r="E17" s="29">
        <v>89.3</v>
      </c>
      <c r="F17" s="30">
        <v>7.7</v>
      </c>
      <c r="G17" s="30">
        <v>9.77</v>
      </c>
      <c r="H17" s="29">
        <v>103.1</v>
      </c>
      <c r="I17" s="28" t="s">
        <v>31</v>
      </c>
      <c r="J17" s="30">
        <v>1</v>
      </c>
      <c r="K17" s="30">
        <v>3.2</v>
      </c>
      <c r="L17" s="29">
        <v>13.5</v>
      </c>
      <c r="M17" s="31">
        <v>0.53</v>
      </c>
      <c r="N17" s="32">
        <v>7.0000000000000001E-3</v>
      </c>
      <c r="O17" s="32">
        <v>1.4</v>
      </c>
      <c r="P17" s="113">
        <v>3970000000</v>
      </c>
      <c r="Q17" s="114">
        <v>3.1</v>
      </c>
      <c r="R17" s="115"/>
      <c r="S17" s="66"/>
      <c r="T17" s="66"/>
      <c r="U17" s="66"/>
      <c r="V17" s="66"/>
      <c r="W17" s="66"/>
    </row>
    <row r="18" spans="1:23" x14ac:dyDescent="0.25">
      <c r="A18" s="57" t="s">
        <v>26</v>
      </c>
      <c r="B18" s="21" t="s">
        <v>19</v>
      </c>
      <c r="C18" s="16">
        <v>30</v>
      </c>
      <c r="D18" s="14">
        <v>42948</v>
      </c>
      <c r="E18" s="29">
        <v>89.3</v>
      </c>
      <c r="F18" s="30">
        <v>7.7</v>
      </c>
      <c r="G18" s="30">
        <v>10.68</v>
      </c>
      <c r="H18" s="29">
        <v>96.9</v>
      </c>
      <c r="I18" s="28" t="s">
        <v>31</v>
      </c>
      <c r="J18" s="30">
        <v>1</v>
      </c>
      <c r="K18" s="30">
        <v>3</v>
      </c>
      <c r="L18" s="29">
        <v>11</v>
      </c>
      <c r="M18" s="31">
        <v>4.7E-2</v>
      </c>
      <c r="N18" s="32">
        <v>8.0000000000000002E-3</v>
      </c>
      <c r="O18" s="32">
        <v>1.5</v>
      </c>
      <c r="P18" s="116">
        <v>25600000000</v>
      </c>
      <c r="Q18" s="117">
        <v>20.100000000000001</v>
      </c>
      <c r="R18" s="66"/>
      <c r="S18" s="66"/>
      <c r="T18" s="66"/>
      <c r="U18" s="66"/>
      <c r="V18" s="66"/>
      <c r="W18" s="66"/>
    </row>
    <row r="19" spans="1:23" x14ac:dyDescent="0.25">
      <c r="A19" s="57" t="s">
        <v>26</v>
      </c>
      <c r="B19" s="21" t="s">
        <v>19</v>
      </c>
      <c r="C19" s="16">
        <v>100</v>
      </c>
      <c r="D19" s="14">
        <v>42948</v>
      </c>
      <c r="E19" s="29">
        <v>89.5</v>
      </c>
      <c r="F19" s="30">
        <v>7.7</v>
      </c>
      <c r="G19" s="30">
        <v>10.61</v>
      </c>
      <c r="H19" s="29">
        <v>96.3</v>
      </c>
      <c r="I19" s="28" t="s">
        <v>31</v>
      </c>
      <c r="J19" s="30">
        <v>1</v>
      </c>
      <c r="K19" s="30">
        <v>3</v>
      </c>
      <c r="L19" s="29">
        <v>11</v>
      </c>
      <c r="M19" s="31">
        <v>5.5E-2</v>
      </c>
      <c r="N19" s="32">
        <v>8.0000000000000002E-3</v>
      </c>
      <c r="O19" s="32">
        <v>1.3</v>
      </c>
      <c r="P19" s="116">
        <v>93900000000</v>
      </c>
      <c r="Q19" s="117">
        <v>73.7</v>
      </c>
      <c r="R19" s="115"/>
      <c r="S19" s="66"/>
      <c r="T19" s="66"/>
      <c r="U19" s="66"/>
      <c r="V19" s="66"/>
      <c r="W19" s="66"/>
    </row>
    <row r="20" spans="1:23" x14ac:dyDescent="0.25">
      <c r="A20" s="57" t="s">
        <v>26</v>
      </c>
      <c r="B20" s="21" t="s">
        <v>19</v>
      </c>
      <c r="C20" s="16" t="s">
        <v>16</v>
      </c>
      <c r="D20" s="14">
        <v>42948</v>
      </c>
      <c r="E20" s="29">
        <v>89.1</v>
      </c>
      <c r="F20" s="30">
        <v>7.7</v>
      </c>
      <c r="G20" s="30">
        <v>10.99</v>
      </c>
      <c r="H20" s="29">
        <v>99.4</v>
      </c>
      <c r="I20" s="28" t="s">
        <v>31</v>
      </c>
      <c r="J20" s="30">
        <v>1</v>
      </c>
      <c r="K20" s="30">
        <v>3</v>
      </c>
      <c r="L20" s="29">
        <v>11</v>
      </c>
      <c r="M20" s="31">
        <v>0.03</v>
      </c>
      <c r="N20" s="32">
        <v>8.9999999999999993E-3</v>
      </c>
      <c r="O20" s="32">
        <v>1</v>
      </c>
      <c r="P20" s="116">
        <v>7910000000</v>
      </c>
      <c r="Q20" s="117">
        <v>6.2</v>
      </c>
      <c r="R20" s="115"/>
      <c r="S20" s="66"/>
      <c r="T20" s="66"/>
      <c r="U20" s="66"/>
      <c r="V20" s="66"/>
      <c r="W20" s="66"/>
    </row>
    <row r="21" spans="1:23" x14ac:dyDescent="0.2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</row>
    <row r="22" spans="1:23" x14ac:dyDescent="0.25">
      <c r="A22" s="66"/>
      <c r="B22" s="66"/>
      <c r="C22" s="66"/>
      <c r="D22" s="66"/>
      <c r="E22" s="24" t="s">
        <v>3</v>
      </c>
      <c r="F22" s="23" t="s">
        <v>4</v>
      </c>
      <c r="G22" s="121" t="s">
        <v>5</v>
      </c>
      <c r="H22" s="122" t="s">
        <v>6</v>
      </c>
      <c r="I22" s="24" t="s">
        <v>7</v>
      </c>
      <c r="J22" s="27" t="s">
        <v>8</v>
      </c>
      <c r="K22" s="22" t="s">
        <v>9</v>
      </c>
      <c r="L22" s="123" t="s">
        <v>10</v>
      </c>
      <c r="M22" s="26" t="s">
        <v>11</v>
      </c>
      <c r="N22" s="26" t="s">
        <v>12</v>
      </c>
      <c r="O22" s="26" t="s">
        <v>13</v>
      </c>
      <c r="P22" s="66"/>
      <c r="Q22" s="66"/>
      <c r="R22" s="66"/>
      <c r="S22" s="66"/>
      <c r="T22" s="66"/>
      <c r="U22" s="66"/>
      <c r="V22" s="66"/>
      <c r="W22" s="66"/>
    </row>
    <row r="23" spans="1:23" x14ac:dyDescent="0.25">
      <c r="A23" s="66"/>
      <c r="B23" s="66"/>
      <c r="C23" s="66"/>
      <c r="D23" s="42" t="s">
        <v>22</v>
      </c>
      <c r="E23" s="30">
        <f t="shared" ref="E23:O23" si="0">+(SUMPRODUCT(E3:E8,$Q$3:$Q$8))/100</f>
        <v>88.263500000000008</v>
      </c>
      <c r="F23" s="30">
        <f t="shared" si="0"/>
        <v>7.6572699999999996</v>
      </c>
      <c r="G23" s="30">
        <f t="shared" si="0"/>
        <v>10.24104</v>
      </c>
      <c r="H23" s="30">
        <f t="shared" si="0"/>
        <v>97.122900000000016</v>
      </c>
      <c r="I23" s="30">
        <f t="shared" si="0"/>
        <v>0</v>
      </c>
      <c r="J23" s="30">
        <f t="shared" si="0"/>
        <v>1</v>
      </c>
      <c r="K23" s="30">
        <f t="shared" si="0"/>
        <v>3.0339999999999998</v>
      </c>
      <c r="L23" s="30">
        <f t="shared" si="0"/>
        <v>15</v>
      </c>
      <c r="M23" s="32">
        <f t="shared" si="0"/>
        <v>2.2311999999999999E-2</v>
      </c>
      <c r="N23" s="32">
        <f t="shared" si="0"/>
        <v>1.1345768156424582E-2</v>
      </c>
      <c r="O23" s="30">
        <f t="shared" si="0"/>
        <v>0.56234500000000009</v>
      </c>
      <c r="P23" s="66"/>
      <c r="Q23" s="66"/>
      <c r="R23" s="66"/>
      <c r="S23" s="66"/>
      <c r="T23" s="66"/>
      <c r="U23" s="66"/>
      <c r="V23" s="66"/>
      <c r="W23" s="66"/>
    </row>
    <row r="24" spans="1:23" x14ac:dyDescent="0.25">
      <c r="A24" s="66"/>
      <c r="B24" s="66"/>
      <c r="C24" s="66"/>
      <c r="D24" s="42" t="s">
        <v>22</v>
      </c>
      <c r="E24" s="30">
        <f t="shared" ref="E24:O24" si="1">+(SUMPRODUCT(E9:E11,$Q$9:$Q$11))/100</f>
        <v>78.973700000000008</v>
      </c>
      <c r="F24" s="30">
        <f t="shared" si="1"/>
        <v>8.0696300000000001</v>
      </c>
      <c r="G24" s="30">
        <f t="shared" si="1"/>
        <v>10.16985</v>
      </c>
      <c r="H24" s="30">
        <f t="shared" si="1"/>
        <v>99.546900000000008</v>
      </c>
      <c r="I24" s="30">
        <f t="shared" si="1"/>
        <v>0</v>
      </c>
      <c r="J24" s="30">
        <f t="shared" si="1"/>
        <v>1.0000000000000002</v>
      </c>
      <c r="K24" s="30">
        <f t="shared" si="1"/>
        <v>2.0000000000000004</v>
      </c>
      <c r="L24" s="30">
        <f t="shared" si="1"/>
        <v>21.4</v>
      </c>
      <c r="M24" s="32">
        <f t="shared" si="1"/>
        <v>0</v>
      </c>
      <c r="N24" s="32">
        <f t="shared" si="1"/>
        <v>8.2407453416149141E-3</v>
      </c>
      <c r="O24" s="30">
        <f t="shared" si="1"/>
        <v>0.73315875000000008</v>
      </c>
      <c r="P24" s="66"/>
      <c r="Q24" s="66"/>
      <c r="R24" s="66"/>
      <c r="S24" s="66"/>
      <c r="T24" s="66"/>
      <c r="U24" s="66"/>
      <c r="V24" s="66"/>
      <c r="W24" s="66"/>
    </row>
    <row r="25" spans="1:23" x14ac:dyDescent="0.25">
      <c r="A25" s="66"/>
      <c r="B25" s="66"/>
      <c r="C25" s="66"/>
      <c r="D25" s="42" t="s">
        <v>24</v>
      </c>
      <c r="E25" s="30">
        <f t="shared" ref="E25:O25" si="2">+(SUMPRODUCT(E12:E17,$Q$12:$Q$17))/100</f>
        <v>90.266299999999987</v>
      </c>
      <c r="F25" s="30">
        <f t="shared" si="2"/>
        <v>7.6446199999999997</v>
      </c>
      <c r="G25" s="30">
        <f t="shared" si="2"/>
        <v>10.61192</v>
      </c>
      <c r="H25" s="30">
        <f t="shared" si="2"/>
        <v>99.548600000000008</v>
      </c>
      <c r="I25" s="30">
        <f t="shared" si="2"/>
        <v>0</v>
      </c>
      <c r="J25" s="30">
        <f t="shared" si="2"/>
        <v>1.0059399999999998</v>
      </c>
      <c r="K25" s="30">
        <f t="shared" si="2"/>
        <v>3.0062000000000002</v>
      </c>
      <c r="L25" s="30">
        <f t="shared" si="2"/>
        <v>13.5</v>
      </c>
      <c r="M25" s="32">
        <f t="shared" si="2"/>
        <v>6.2199000000000011E-2</v>
      </c>
      <c r="N25" s="32">
        <f t="shared" si="2"/>
        <v>7.921000000000001E-3</v>
      </c>
      <c r="O25" s="30">
        <f t="shared" si="2"/>
        <v>0.80110000000000003</v>
      </c>
      <c r="P25" s="66"/>
      <c r="Q25" s="66"/>
      <c r="R25" s="66"/>
      <c r="S25" s="66"/>
      <c r="T25" s="66"/>
      <c r="U25" s="66"/>
      <c r="V25" s="66"/>
      <c r="W25" s="66"/>
    </row>
    <row r="26" spans="1:23" x14ac:dyDescent="0.25">
      <c r="A26" s="66"/>
      <c r="B26" s="66"/>
      <c r="C26" s="66"/>
      <c r="D26" s="42" t="s">
        <v>26</v>
      </c>
      <c r="E26" s="30">
        <f t="shared" ref="E26:O26" si="3">+(SUMPRODUCT(E18:E20,$Q$18:$Q$20))/100</f>
        <v>89.435000000000002</v>
      </c>
      <c r="F26" s="30">
        <f t="shared" si="3"/>
        <v>7.7</v>
      </c>
      <c r="G26" s="30">
        <f t="shared" si="3"/>
        <v>10.647629999999999</v>
      </c>
      <c r="H26" s="30">
        <f t="shared" si="3"/>
        <v>96.612800000000007</v>
      </c>
      <c r="I26" s="30">
        <f t="shared" si="3"/>
        <v>0</v>
      </c>
      <c r="J26" s="30">
        <f t="shared" si="3"/>
        <v>1.0000000000000002</v>
      </c>
      <c r="K26" s="30">
        <f t="shared" si="3"/>
        <v>3.0000000000000004</v>
      </c>
      <c r="L26" s="30">
        <f t="shared" si="3"/>
        <v>11.000000000000002</v>
      </c>
      <c r="M26" s="32">
        <f t="shared" si="3"/>
        <v>5.1842000000000006E-2</v>
      </c>
      <c r="N26" s="32">
        <f t="shared" si="3"/>
        <v>8.0619999999999997E-3</v>
      </c>
      <c r="O26" s="30">
        <f t="shared" si="3"/>
        <v>1.3215999999999999</v>
      </c>
      <c r="P26" s="66"/>
      <c r="Q26" s="66"/>
      <c r="R26" s="66"/>
      <c r="S26" s="66"/>
      <c r="T26" s="66"/>
      <c r="U26" s="66"/>
      <c r="V26" s="66"/>
      <c r="W26" s="66"/>
    </row>
    <row r="27" spans="1:23" x14ac:dyDescent="0.25">
      <c r="A27" s="66"/>
      <c r="B27" s="66"/>
      <c r="C27" s="66"/>
      <c r="D27" s="42" t="s">
        <v>86</v>
      </c>
      <c r="E27" s="105">
        <f>+PERCENTILE(E23:E26,0.66)</f>
        <v>89.411569999999998</v>
      </c>
      <c r="F27" s="105">
        <f t="shared" ref="F27:O27" si="4">+PERCENTILE(F23:F26,0.66)</f>
        <v>7.6991453999999999</v>
      </c>
      <c r="G27" s="30">
        <f t="shared" si="4"/>
        <v>10.604502399999999</v>
      </c>
      <c r="H27" s="30">
        <f t="shared" si="4"/>
        <v>99.49842000000001</v>
      </c>
      <c r="I27" s="105">
        <f t="shared" si="4"/>
        <v>0</v>
      </c>
      <c r="J27" s="105">
        <f t="shared" si="4"/>
        <v>1.0000000000000002</v>
      </c>
      <c r="K27" s="105">
        <f t="shared" si="4"/>
        <v>3.0060760000000002</v>
      </c>
      <c r="L27" s="30">
        <f t="shared" si="4"/>
        <v>14.97</v>
      </c>
      <c r="M27" s="58">
        <f t="shared" si="4"/>
        <v>5.1251400000000003E-2</v>
      </c>
      <c r="N27" s="58">
        <f t="shared" si="4"/>
        <v>8.2371704347826164E-3</v>
      </c>
      <c r="O27" s="105">
        <f t="shared" si="4"/>
        <v>0.79974117500000008</v>
      </c>
      <c r="P27" s="66"/>
      <c r="Q27" s="66"/>
      <c r="R27" s="66"/>
      <c r="S27" s="66"/>
      <c r="T27" s="66"/>
      <c r="U27" s="66"/>
      <c r="V27" s="66"/>
      <c r="W27" s="66"/>
    </row>
    <row r="28" spans="1:23" ht="15.75" thickBot="1" x14ac:dyDescent="0.3">
      <c r="A28" s="66"/>
      <c r="B28" s="66"/>
      <c r="C28" s="66"/>
      <c r="D28" s="42" t="s">
        <v>87</v>
      </c>
      <c r="E28" s="30">
        <f>+PERCENTILE(E23:E26,0.33)</f>
        <v>88.170602000000002</v>
      </c>
      <c r="F28" s="30">
        <f t="shared" ref="F28:O28" si="5">+PERCENTILE(F23:F26,0.33)</f>
        <v>7.6571434999999992</v>
      </c>
      <c r="G28" s="105">
        <f t="shared" si="5"/>
        <v>10.240328099999999</v>
      </c>
      <c r="H28" s="105">
        <f t="shared" si="5"/>
        <v>97.117799000000019</v>
      </c>
      <c r="I28" s="30">
        <f t="shared" si="5"/>
        <v>0</v>
      </c>
      <c r="J28" s="30">
        <f t="shared" si="5"/>
        <v>1.0000000000000002</v>
      </c>
      <c r="K28" s="30">
        <f t="shared" si="5"/>
        <v>2.99</v>
      </c>
      <c r="L28" s="105">
        <f t="shared" si="5"/>
        <v>13.475</v>
      </c>
      <c r="M28" s="32">
        <f t="shared" si="5"/>
        <v>2.2088879999999998E-2</v>
      </c>
      <c r="N28" s="32">
        <f t="shared" si="5"/>
        <v>8.0605899999999994E-3</v>
      </c>
      <c r="O28" s="30">
        <f t="shared" si="5"/>
        <v>0.7314506125000001</v>
      </c>
      <c r="P28" s="66"/>
      <c r="Q28" s="66"/>
      <c r="R28" s="66"/>
      <c r="S28" s="59" t="s">
        <v>67</v>
      </c>
      <c r="T28" s="66"/>
      <c r="U28" s="66"/>
      <c r="V28" s="66"/>
      <c r="W28" s="66"/>
    </row>
    <row r="29" spans="1:23" ht="15.75" thickBot="1" x14ac:dyDescent="0.3">
      <c r="A29" s="66"/>
      <c r="B29" s="66"/>
      <c r="C29" s="66"/>
      <c r="D29" s="42" t="s">
        <v>90</v>
      </c>
      <c r="E29" s="30">
        <f>+U4</f>
        <v>110</v>
      </c>
      <c r="F29" s="30" t="str">
        <f>+U6&amp;" - "&amp;U5</f>
        <v>6,5 - 8,5</v>
      </c>
      <c r="G29" s="30" t="str">
        <f>+U7</f>
        <v>≥ 8,5</v>
      </c>
      <c r="H29" s="30" t="str">
        <f>+U8</f>
        <v>≥ 85</v>
      </c>
      <c r="I29" s="30">
        <f>+U9</f>
        <v>2.4</v>
      </c>
      <c r="J29" s="30">
        <f>+U10</f>
        <v>1.77</v>
      </c>
      <c r="K29" s="30">
        <f>+U11</f>
        <v>6</v>
      </c>
      <c r="L29" s="30" t="str">
        <f>+U12</f>
        <v>≥ 16,0</v>
      </c>
      <c r="M29" s="32">
        <f>+U13</f>
        <v>0.13</v>
      </c>
      <c r="N29" s="32">
        <f>+U14</f>
        <v>0.01</v>
      </c>
      <c r="O29" s="30">
        <f>+U15</f>
        <v>1.4</v>
      </c>
      <c r="P29" s="66"/>
      <c r="Q29" s="66"/>
      <c r="R29" s="66"/>
      <c r="S29" s="95" t="s">
        <v>1</v>
      </c>
      <c r="T29" s="96"/>
      <c r="U29" s="97" t="s">
        <v>69</v>
      </c>
      <c r="V29" s="98"/>
      <c r="W29" s="66"/>
    </row>
    <row r="30" spans="1:23" ht="28.5" thickBot="1" x14ac:dyDescent="0.3">
      <c r="A30" s="66"/>
      <c r="B30" s="66"/>
      <c r="C30" s="66"/>
      <c r="D30" s="118" t="s">
        <v>91</v>
      </c>
      <c r="E30" s="120">
        <f t="shared" ref="E30" si="6">+E27/E29</f>
        <v>0.8128324545454545</v>
      </c>
      <c r="F30" s="120" t="str">
        <f>+IF(AND(F27&gt;=6.5,F27&lt;=8.5),"en rango","excedido")</f>
        <v>en rango</v>
      </c>
      <c r="G30" s="119">
        <f>+G27/8.5</f>
        <v>1.2475885176470587</v>
      </c>
      <c r="H30" s="119">
        <f>+H27/85</f>
        <v>1.1705696470588236</v>
      </c>
      <c r="I30" s="120">
        <f t="shared" ref="I30:O30" si="7">+I27/I29</f>
        <v>0</v>
      </c>
      <c r="J30" s="120">
        <f t="shared" si="7"/>
        <v>0.5649717514124295</v>
      </c>
      <c r="K30" s="120">
        <f t="shared" si="7"/>
        <v>0.50101266666666666</v>
      </c>
      <c r="L30" s="119">
        <f>+L27/16</f>
        <v>0.93562500000000004</v>
      </c>
      <c r="M30" s="120">
        <f t="shared" si="7"/>
        <v>0.39424153846153848</v>
      </c>
      <c r="N30" s="120">
        <f t="shared" si="7"/>
        <v>0.82371704347826158</v>
      </c>
      <c r="O30" s="120">
        <f t="shared" si="7"/>
        <v>0.57124369642857153</v>
      </c>
      <c r="P30" s="66"/>
      <c r="Q30" s="66"/>
      <c r="R30" s="66"/>
      <c r="S30" s="91" t="s">
        <v>72</v>
      </c>
      <c r="T30" s="99"/>
      <c r="U30" s="60" t="s">
        <v>88</v>
      </c>
      <c r="V30" s="60" t="s">
        <v>52</v>
      </c>
      <c r="W30" s="66"/>
    </row>
    <row r="31" spans="1:23" ht="15.75" thickBot="1" x14ac:dyDescent="0.3">
      <c r="A31" s="66"/>
      <c r="B31" s="66"/>
      <c r="C31" s="66"/>
      <c r="D31" s="118" t="s">
        <v>92</v>
      </c>
      <c r="E31" s="119">
        <f t="shared" ref="E31" si="8">+E28/E29</f>
        <v>0.80155092727272725</v>
      </c>
      <c r="F31" s="119" t="str">
        <f>+IF(AND(F28&gt;=6.5,F28&lt;=8.5),"en rango","excedido")</f>
        <v>en rango</v>
      </c>
      <c r="G31" s="120">
        <f>+G28/8.5</f>
        <v>1.2047444823529412</v>
      </c>
      <c r="H31" s="120">
        <f>+H28/85</f>
        <v>1.1425623411764707</v>
      </c>
      <c r="I31" s="119">
        <f t="shared" ref="I31:O31" si="9">+I28/I29</f>
        <v>0</v>
      </c>
      <c r="J31" s="119">
        <f t="shared" si="9"/>
        <v>0.5649717514124295</v>
      </c>
      <c r="K31" s="119">
        <f t="shared" si="9"/>
        <v>0.49833333333333335</v>
      </c>
      <c r="L31" s="120">
        <f>+L28/16</f>
        <v>0.84218749999999998</v>
      </c>
      <c r="M31" s="119">
        <f t="shared" si="9"/>
        <v>0.16991446153846151</v>
      </c>
      <c r="N31" s="119">
        <f t="shared" si="9"/>
        <v>0.80605899999999997</v>
      </c>
      <c r="O31" s="119">
        <f t="shared" si="9"/>
        <v>0.52246472321428583</v>
      </c>
      <c r="P31" s="66"/>
      <c r="Q31" s="66"/>
      <c r="R31" s="66"/>
      <c r="S31" s="61">
        <v>0</v>
      </c>
      <c r="T31" s="62">
        <v>7.5</v>
      </c>
      <c r="U31" s="63">
        <v>3970000000</v>
      </c>
      <c r="V31" s="62">
        <v>3.1</v>
      </c>
      <c r="W31" s="66"/>
    </row>
    <row r="32" spans="1:23" ht="15.75" thickBot="1" x14ac:dyDescent="0.3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1">
        <v>7.5</v>
      </c>
      <c r="T32" s="62">
        <v>22.5</v>
      </c>
      <c r="U32" s="63">
        <v>7840000000</v>
      </c>
      <c r="V32" s="62">
        <v>6.2</v>
      </c>
      <c r="W32" s="66"/>
    </row>
    <row r="33" spans="1:23" ht="15.75" thickBot="1" x14ac:dyDescent="0.3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1">
        <v>22.5</v>
      </c>
      <c r="T33" s="62">
        <v>40</v>
      </c>
      <c r="U33" s="63">
        <v>9020000000</v>
      </c>
      <c r="V33" s="62">
        <v>7.1</v>
      </c>
      <c r="W33" s="66"/>
    </row>
    <row r="34" spans="1:23" ht="15.75" thickBot="1" x14ac:dyDescent="0.3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1">
        <v>40</v>
      </c>
      <c r="T34" s="62">
        <v>65</v>
      </c>
      <c r="U34" s="63">
        <v>12700000000</v>
      </c>
      <c r="V34" s="62">
        <v>9.9</v>
      </c>
      <c r="W34" s="66"/>
    </row>
    <row r="35" spans="1:23" ht="15.75" thickBot="1" x14ac:dyDescent="0.3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1">
        <v>65</v>
      </c>
      <c r="T35" s="62">
        <v>89</v>
      </c>
      <c r="U35" s="63">
        <v>11900000000</v>
      </c>
      <c r="V35" s="62">
        <v>9.4</v>
      </c>
      <c r="W35" s="66"/>
    </row>
    <row r="36" spans="1:23" ht="15.75" thickBot="1" x14ac:dyDescent="0.3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1">
        <v>89</v>
      </c>
      <c r="T36" s="62" t="s">
        <v>79</v>
      </c>
      <c r="U36" s="63">
        <v>82000000000</v>
      </c>
      <c r="V36" s="62">
        <v>64.3</v>
      </c>
      <c r="W36" s="66"/>
    </row>
    <row r="37" spans="1:23" ht="15.75" thickBot="1" x14ac:dyDescent="0.3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100" t="s">
        <v>81</v>
      </c>
      <c r="T37" s="101"/>
      <c r="U37" s="64">
        <v>127000000000</v>
      </c>
      <c r="V37" s="65">
        <v>100</v>
      </c>
      <c r="W37" s="66"/>
    </row>
    <row r="38" spans="1:23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</row>
    <row r="39" spans="1:23" ht="15.75" thickBot="1" x14ac:dyDescent="0.3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59" t="s">
        <v>82</v>
      </c>
      <c r="T39" s="66"/>
      <c r="U39" s="66"/>
      <c r="V39" s="66"/>
      <c r="W39" s="66"/>
    </row>
    <row r="40" spans="1:23" ht="15.75" thickBot="1" x14ac:dyDescent="0.3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95" t="s">
        <v>1</v>
      </c>
      <c r="T40" s="96"/>
      <c r="U40" s="102" t="s">
        <v>69</v>
      </c>
      <c r="V40" s="98"/>
      <c r="W40" s="66"/>
    </row>
    <row r="41" spans="1:23" ht="28.5" thickBot="1" x14ac:dyDescent="0.3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91" t="s">
        <v>72</v>
      </c>
      <c r="T41" s="92"/>
      <c r="U41" s="60" t="s">
        <v>88</v>
      </c>
      <c r="V41" s="60" t="s">
        <v>52</v>
      </c>
      <c r="W41" s="66"/>
    </row>
    <row r="42" spans="1:23" ht="15.75" thickBot="1" x14ac:dyDescent="0.3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1">
        <v>0</v>
      </c>
      <c r="T42" s="62">
        <v>15</v>
      </c>
      <c r="U42" s="63">
        <v>7910000000</v>
      </c>
      <c r="V42" s="62">
        <v>6.2</v>
      </c>
      <c r="W42" s="66"/>
    </row>
    <row r="43" spans="1:23" ht="15.75" thickBot="1" x14ac:dyDescent="0.3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1">
        <v>15</v>
      </c>
      <c r="T43" s="62">
        <v>65</v>
      </c>
      <c r="U43" s="63">
        <v>25600000000</v>
      </c>
      <c r="V43" s="62">
        <v>20.100000000000001</v>
      </c>
      <c r="W43" s="66"/>
    </row>
    <row r="44" spans="1:23" ht="15.75" thickBot="1" x14ac:dyDescent="0.3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1">
        <v>65</v>
      </c>
      <c r="T44" s="62" t="s">
        <v>79</v>
      </c>
      <c r="U44" s="63">
        <v>93900000000</v>
      </c>
      <c r="V44" s="62">
        <v>73.7</v>
      </c>
      <c r="W44" s="66"/>
    </row>
    <row r="45" spans="1:23" ht="15.75" thickBot="1" x14ac:dyDescent="0.3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93" t="s">
        <v>81</v>
      </c>
      <c r="T45" s="94"/>
      <c r="U45" s="63">
        <v>127000000000</v>
      </c>
      <c r="V45" s="62">
        <v>100</v>
      </c>
      <c r="W45" s="66"/>
    </row>
  </sheetData>
  <mergeCells count="8">
    <mergeCell ref="S41:T41"/>
    <mergeCell ref="S45:T45"/>
    <mergeCell ref="S29:T29"/>
    <mergeCell ref="U29:V29"/>
    <mergeCell ref="S30:T30"/>
    <mergeCell ref="S37:T37"/>
    <mergeCell ref="S40:T40"/>
    <mergeCell ref="U40:V4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zoomScale="70" zoomScaleNormal="70" workbookViewId="0">
      <selection activeCell="N30" sqref="N30"/>
    </sheetView>
  </sheetViews>
  <sheetFormatPr baseColWidth="10" defaultRowHeight="15" x14ac:dyDescent="0.25"/>
  <cols>
    <col min="1" max="16384" width="11.42578125" style="55"/>
  </cols>
  <sheetData>
    <row r="1" spans="1:23" x14ac:dyDescent="0.25">
      <c r="A1" s="111" t="s">
        <v>89</v>
      </c>
      <c r="B1" s="66"/>
      <c r="C1" s="66"/>
      <c r="D1" s="66"/>
      <c r="P1" s="66"/>
      <c r="Q1" s="66"/>
      <c r="R1" s="66"/>
      <c r="S1" s="66"/>
      <c r="T1" s="66"/>
      <c r="U1" s="66"/>
      <c r="V1" s="66"/>
      <c r="W1" s="66"/>
    </row>
    <row r="2" spans="1:23" x14ac:dyDescent="0.25">
      <c r="A2" s="22" t="s">
        <v>0</v>
      </c>
      <c r="B2" s="22" t="s">
        <v>1</v>
      </c>
      <c r="C2" s="22" t="s">
        <v>2</v>
      </c>
      <c r="D2" s="22" t="s">
        <v>30</v>
      </c>
      <c r="E2" s="24" t="s">
        <v>3</v>
      </c>
      <c r="F2" s="23" t="s">
        <v>4</v>
      </c>
      <c r="G2" s="25" t="s">
        <v>5</v>
      </c>
      <c r="H2" s="24" t="s">
        <v>6</v>
      </c>
      <c r="I2" s="24" t="s">
        <v>7</v>
      </c>
      <c r="J2" s="27" t="s">
        <v>8</v>
      </c>
      <c r="K2" s="22" t="s">
        <v>9</v>
      </c>
      <c r="L2" s="23" t="s">
        <v>10</v>
      </c>
      <c r="M2" s="26" t="s">
        <v>11</v>
      </c>
      <c r="N2" s="26" t="s">
        <v>12</v>
      </c>
      <c r="O2" s="26" t="s">
        <v>13</v>
      </c>
      <c r="P2" s="56" t="s">
        <v>84</v>
      </c>
      <c r="Q2" s="56" t="s">
        <v>85</v>
      </c>
      <c r="R2" s="66"/>
      <c r="S2" s="111" t="s">
        <v>41</v>
      </c>
      <c r="T2" s="111"/>
      <c r="U2" s="111"/>
      <c r="V2" s="111"/>
      <c r="W2" s="111"/>
    </row>
    <row r="3" spans="1:23" x14ac:dyDescent="0.25">
      <c r="A3" s="57" t="s">
        <v>14</v>
      </c>
      <c r="B3" s="21" t="s">
        <v>20</v>
      </c>
      <c r="C3" s="16">
        <v>15</v>
      </c>
      <c r="D3" s="14">
        <v>42445</v>
      </c>
      <c r="E3" s="15">
        <v>89.4</v>
      </c>
      <c r="F3" s="18">
        <v>7.78</v>
      </c>
      <c r="G3" s="18">
        <v>9.7100000000000009</v>
      </c>
      <c r="H3" s="15">
        <v>101.6</v>
      </c>
      <c r="I3" s="28" t="s">
        <v>31</v>
      </c>
      <c r="J3" s="18">
        <v>1</v>
      </c>
      <c r="K3" s="17">
        <v>2</v>
      </c>
      <c r="L3" s="19">
        <v>17.5</v>
      </c>
      <c r="M3" s="20">
        <v>1.6E-2</v>
      </c>
      <c r="N3" s="20">
        <v>7.0921787709497244E-3</v>
      </c>
      <c r="O3" s="15">
        <v>0.46845000000000003</v>
      </c>
      <c r="P3" s="113">
        <v>1860000000</v>
      </c>
      <c r="Q3" s="114">
        <v>18.399999999999999</v>
      </c>
      <c r="R3" s="66"/>
      <c r="S3" s="41" t="s">
        <v>42</v>
      </c>
      <c r="T3" s="41" t="s">
        <v>43</v>
      </c>
      <c r="U3" s="41" t="s">
        <v>20</v>
      </c>
      <c r="V3" s="66"/>
      <c r="W3" s="66"/>
    </row>
    <row r="4" spans="1:23" x14ac:dyDescent="0.25">
      <c r="A4" s="57" t="s">
        <v>14</v>
      </c>
      <c r="B4" s="21" t="s">
        <v>20</v>
      </c>
      <c r="C4" s="16">
        <v>30</v>
      </c>
      <c r="D4" s="14">
        <v>42445</v>
      </c>
      <c r="E4" s="15">
        <v>89.6</v>
      </c>
      <c r="F4" s="18">
        <v>7.77</v>
      </c>
      <c r="G4" s="18">
        <v>9.68</v>
      </c>
      <c r="H4" s="15">
        <v>101.3</v>
      </c>
      <c r="I4" s="28" t="s">
        <v>31</v>
      </c>
      <c r="J4" s="18">
        <v>1</v>
      </c>
      <c r="K4" s="17">
        <v>2</v>
      </c>
      <c r="L4" s="19">
        <v>17.5</v>
      </c>
      <c r="M4" s="20">
        <v>2.4E-2</v>
      </c>
      <c r="N4" s="20">
        <v>1.9997206703910617E-2</v>
      </c>
      <c r="O4" s="15">
        <v>0.64124999999999999</v>
      </c>
      <c r="P4" s="113">
        <v>1960000000</v>
      </c>
      <c r="Q4" s="114">
        <v>19.399999999999999</v>
      </c>
      <c r="R4" s="115"/>
      <c r="S4" s="41" t="s">
        <v>44</v>
      </c>
      <c r="T4" s="41" t="s">
        <v>45</v>
      </c>
      <c r="U4" s="41">
        <v>110</v>
      </c>
      <c r="V4" s="66"/>
      <c r="W4" s="66"/>
    </row>
    <row r="5" spans="1:23" x14ac:dyDescent="0.25">
      <c r="A5" s="57" t="s">
        <v>14</v>
      </c>
      <c r="B5" s="21" t="s">
        <v>20</v>
      </c>
      <c r="C5" s="16">
        <v>50</v>
      </c>
      <c r="D5" s="14">
        <v>42445</v>
      </c>
      <c r="E5" s="15">
        <v>88.4</v>
      </c>
      <c r="F5" s="18">
        <v>7.78</v>
      </c>
      <c r="G5" s="18">
        <v>10.17</v>
      </c>
      <c r="H5" s="15">
        <v>102.2</v>
      </c>
      <c r="I5" s="28" t="s">
        <v>31</v>
      </c>
      <c r="J5" s="18">
        <v>1</v>
      </c>
      <c r="K5" s="17">
        <v>2</v>
      </c>
      <c r="L5" s="19">
        <v>17.5</v>
      </c>
      <c r="M5" s="20">
        <v>1.9E-2</v>
      </c>
      <c r="N5" s="20">
        <v>7.5530726256983266E-3</v>
      </c>
      <c r="O5" s="15">
        <v>0.76770000000000005</v>
      </c>
      <c r="P5" s="113">
        <v>2210000000</v>
      </c>
      <c r="Q5" s="114">
        <v>21.9</v>
      </c>
      <c r="R5" s="115"/>
      <c r="S5" s="41" t="s">
        <v>46</v>
      </c>
      <c r="T5" s="41" t="s">
        <v>43</v>
      </c>
      <c r="U5" s="41">
        <v>8.5</v>
      </c>
      <c r="V5" s="66"/>
      <c r="W5" s="66"/>
    </row>
    <row r="6" spans="1:23" x14ac:dyDescent="0.25">
      <c r="A6" s="57" t="s">
        <v>14</v>
      </c>
      <c r="B6" s="21" t="s">
        <v>20</v>
      </c>
      <c r="C6" s="16">
        <v>80</v>
      </c>
      <c r="D6" s="14">
        <v>42445</v>
      </c>
      <c r="E6" s="15">
        <v>87.8</v>
      </c>
      <c r="F6" s="18">
        <v>7.7</v>
      </c>
      <c r="G6" s="18">
        <v>10.36</v>
      </c>
      <c r="H6" s="15">
        <v>96.3</v>
      </c>
      <c r="I6" s="28" t="s">
        <v>31</v>
      </c>
      <c r="J6" s="18">
        <v>1</v>
      </c>
      <c r="K6" s="17">
        <v>2</v>
      </c>
      <c r="L6" s="19">
        <v>17.5</v>
      </c>
      <c r="M6" s="20">
        <v>2.1000000000000001E-2</v>
      </c>
      <c r="N6" s="20">
        <v>7.5530726256983266E-3</v>
      </c>
      <c r="O6" s="15">
        <v>0.64615</v>
      </c>
      <c r="P6" s="113">
        <v>1420000000</v>
      </c>
      <c r="Q6" s="114">
        <v>14.1</v>
      </c>
      <c r="R6" s="115"/>
      <c r="S6" s="41" t="s">
        <v>47</v>
      </c>
      <c r="T6" s="41" t="s">
        <v>43</v>
      </c>
      <c r="U6" s="41">
        <v>6.5</v>
      </c>
      <c r="V6" s="66"/>
      <c r="W6" s="66"/>
    </row>
    <row r="7" spans="1:23" x14ac:dyDescent="0.25">
      <c r="A7" s="57" t="s">
        <v>14</v>
      </c>
      <c r="B7" s="21" t="s">
        <v>20</v>
      </c>
      <c r="C7" s="16">
        <v>100</v>
      </c>
      <c r="D7" s="14">
        <v>42445</v>
      </c>
      <c r="E7" s="15">
        <v>87.6</v>
      </c>
      <c r="F7" s="18">
        <v>7.63</v>
      </c>
      <c r="G7" s="18">
        <v>10.210000000000001</v>
      </c>
      <c r="H7" s="15">
        <v>93.4</v>
      </c>
      <c r="I7" s="28" t="s">
        <v>31</v>
      </c>
      <c r="J7" s="18">
        <v>1</v>
      </c>
      <c r="K7" s="17">
        <v>2</v>
      </c>
      <c r="L7" s="19">
        <v>17.5</v>
      </c>
      <c r="M7" s="20">
        <v>2.5000000000000001E-2</v>
      </c>
      <c r="N7" s="20">
        <v>1.4005586592178773E-2</v>
      </c>
      <c r="O7" s="15">
        <v>0.79474999999999996</v>
      </c>
      <c r="P7" s="113">
        <v>1620000000</v>
      </c>
      <c r="Q7" s="114">
        <v>16.100000000000001</v>
      </c>
      <c r="R7" s="115"/>
      <c r="S7" s="41" t="s">
        <v>48</v>
      </c>
      <c r="T7" s="41" t="s">
        <v>49</v>
      </c>
      <c r="U7" s="41" t="s">
        <v>50</v>
      </c>
      <c r="V7" s="66"/>
      <c r="W7" s="66"/>
    </row>
    <row r="8" spans="1:23" x14ac:dyDescent="0.25">
      <c r="A8" s="57" t="s">
        <v>14</v>
      </c>
      <c r="B8" s="21" t="s">
        <v>20</v>
      </c>
      <c r="C8" s="15" t="s">
        <v>16</v>
      </c>
      <c r="D8" s="14">
        <v>42445</v>
      </c>
      <c r="E8" s="15">
        <v>89.7</v>
      </c>
      <c r="F8" s="18">
        <v>7.78</v>
      </c>
      <c r="G8" s="18">
        <v>9.67</v>
      </c>
      <c r="H8" s="15">
        <v>101.3</v>
      </c>
      <c r="I8" s="28" t="s">
        <v>31</v>
      </c>
      <c r="J8" s="18">
        <v>1</v>
      </c>
      <c r="K8" s="17">
        <v>2</v>
      </c>
      <c r="L8" s="19">
        <v>17.5</v>
      </c>
      <c r="M8" s="20">
        <v>2.1000000000000001E-2</v>
      </c>
      <c r="N8" s="20">
        <v>6.6312849162011205E-3</v>
      </c>
      <c r="O8" s="15">
        <v>0.49575000000000002</v>
      </c>
      <c r="P8" s="113">
        <v>1010000000</v>
      </c>
      <c r="Q8" s="114">
        <v>10.1</v>
      </c>
      <c r="R8" s="115"/>
      <c r="S8" s="41" t="s">
        <v>51</v>
      </c>
      <c r="T8" s="41" t="s">
        <v>52</v>
      </c>
      <c r="U8" s="41" t="s">
        <v>53</v>
      </c>
      <c r="V8" s="66"/>
      <c r="W8" s="66"/>
    </row>
    <row r="9" spans="1:23" x14ac:dyDescent="0.25">
      <c r="A9" s="57" t="s">
        <v>22</v>
      </c>
      <c r="B9" s="21" t="s">
        <v>20</v>
      </c>
      <c r="C9" s="16">
        <v>30</v>
      </c>
      <c r="D9" s="14">
        <v>42591</v>
      </c>
      <c r="E9" s="15">
        <v>78.8</v>
      </c>
      <c r="F9" s="18">
        <v>7.86</v>
      </c>
      <c r="G9" s="18">
        <v>10.3</v>
      </c>
      <c r="H9" s="15">
        <v>100.3</v>
      </c>
      <c r="I9" s="28" t="s">
        <v>31</v>
      </c>
      <c r="J9" s="18">
        <v>1</v>
      </c>
      <c r="K9" s="17">
        <v>2</v>
      </c>
      <c r="L9" s="19">
        <v>16.399999999999999</v>
      </c>
      <c r="M9" s="28" t="s">
        <v>31</v>
      </c>
      <c r="N9" s="20">
        <v>2.5242798353909461E-2</v>
      </c>
      <c r="O9" s="15">
        <v>0.85010000000000008</v>
      </c>
      <c r="P9" s="116">
        <v>5070000000</v>
      </c>
      <c r="Q9" s="117">
        <v>50.3</v>
      </c>
      <c r="R9" s="66"/>
      <c r="S9" s="41" t="s">
        <v>54</v>
      </c>
      <c r="T9" s="41" t="s">
        <v>55</v>
      </c>
      <c r="U9" s="41">
        <v>2.5</v>
      </c>
      <c r="V9" s="66"/>
      <c r="W9" s="66"/>
    </row>
    <row r="10" spans="1:23" x14ac:dyDescent="0.25">
      <c r="A10" s="57" t="s">
        <v>22</v>
      </c>
      <c r="B10" s="21" t="s">
        <v>20</v>
      </c>
      <c r="C10" s="16">
        <v>100</v>
      </c>
      <c r="D10" s="14">
        <v>42591</v>
      </c>
      <c r="E10" s="15">
        <v>78.3</v>
      </c>
      <c r="F10" s="18">
        <v>7.97</v>
      </c>
      <c r="G10" s="18">
        <v>10.19</v>
      </c>
      <c r="H10" s="15">
        <v>99.3</v>
      </c>
      <c r="I10" s="28" t="s">
        <v>31</v>
      </c>
      <c r="J10" s="18">
        <v>1</v>
      </c>
      <c r="K10" s="17">
        <v>2</v>
      </c>
      <c r="L10" s="19">
        <v>16.399999999999999</v>
      </c>
      <c r="M10" s="28" t="s">
        <v>31</v>
      </c>
      <c r="N10" s="20">
        <v>1.9358024691358024E-2</v>
      </c>
      <c r="O10" s="15">
        <v>0.82125000000000004</v>
      </c>
      <c r="P10" s="116">
        <v>3050000000</v>
      </c>
      <c r="Q10" s="117">
        <v>30.2</v>
      </c>
      <c r="R10" s="115"/>
      <c r="S10" s="41" t="s">
        <v>56</v>
      </c>
      <c r="T10" s="41" t="s">
        <v>49</v>
      </c>
      <c r="U10" s="41">
        <v>1.8</v>
      </c>
      <c r="V10" s="66"/>
      <c r="W10" s="66"/>
    </row>
    <row r="11" spans="1:23" x14ac:dyDescent="0.25">
      <c r="A11" s="57" t="s">
        <v>22</v>
      </c>
      <c r="B11" s="21" t="s">
        <v>20</v>
      </c>
      <c r="C11" s="16" t="s">
        <v>16</v>
      </c>
      <c r="D11" s="14">
        <v>42591</v>
      </c>
      <c r="E11" s="15">
        <v>78.900000000000006</v>
      </c>
      <c r="F11" s="18">
        <v>7.89</v>
      </c>
      <c r="G11" s="18">
        <v>10.29</v>
      </c>
      <c r="H11" s="15">
        <v>100.5</v>
      </c>
      <c r="I11" s="28" t="s">
        <v>31</v>
      </c>
      <c r="J11" s="18">
        <v>1</v>
      </c>
      <c r="K11" s="17">
        <v>2</v>
      </c>
      <c r="L11" s="19">
        <v>16.399999999999999</v>
      </c>
      <c r="M11" s="28" t="s">
        <v>31</v>
      </c>
      <c r="N11" s="20">
        <v>1.6641975308641969E-2</v>
      </c>
      <c r="O11" s="15">
        <v>0.86890000000000012</v>
      </c>
      <c r="P11" s="116">
        <v>1970000000</v>
      </c>
      <c r="Q11" s="117">
        <v>19.5</v>
      </c>
      <c r="R11" s="115"/>
      <c r="S11" s="41" t="s">
        <v>57</v>
      </c>
      <c r="T11" s="41" t="s">
        <v>49</v>
      </c>
      <c r="U11" s="41">
        <v>5</v>
      </c>
      <c r="V11" s="66"/>
      <c r="W11" s="66"/>
    </row>
    <row r="12" spans="1:23" x14ac:dyDescent="0.25">
      <c r="A12" s="57" t="s">
        <v>24</v>
      </c>
      <c r="B12" s="21" t="s">
        <v>20</v>
      </c>
      <c r="C12" s="16">
        <v>15</v>
      </c>
      <c r="D12" s="14">
        <v>42808</v>
      </c>
      <c r="E12" s="29">
        <v>88.4</v>
      </c>
      <c r="F12" s="30">
        <v>7.79</v>
      </c>
      <c r="G12" s="30">
        <v>9.69</v>
      </c>
      <c r="H12" s="29">
        <v>102</v>
      </c>
      <c r="I12" s="28" t="s">
        <v>31</v>
      </c>
      <c r="J12" s="30">
        <v>1</v>
      </c>
      <c r="K12" s="30">
        <v>3</v>
      </c>
      <c r="L12" s="33">
        <v>17.5</v>
      </c>
      <c r="M12" s="31">
        <v>0.65200000000000002</v>
      </c>
      <c r="N12" s="32">
        <v>5.0000000000000001E-3</v>
      </c>
      <c r="O12" s="32">
        <v>2.2000000000000002</v>
      </c>
      <c r="P12" s="113">
        <v>1860000000</v>
      </c>
      <c r="Q12" s="114">
        <v>18.399999999999999</v>
      </c>
      <c r="R12" s="66"/>
      <c r="S12" s="41" t="s">
        <v>10</v>
      </c>
      <c r="T12" s="41" t="s">
        <v>58</v>
      </c>
      <c r="U12" s="41" t="s">
        <v>62</v>
      </c>
      <c r="V12" s="66"/>
      <c r="W12" s="66"/>
    </row>
    <row r="13" spans="1:23" x14ac:dyDescent="0.25">
      <c r="A13" s="57" t="s">
        <v>24</v>
      </c>
      <c r="B13" s="21" t="s">
        <v>20</v>
      </c>
      <c r="C13" s="16">
        <v>30</v>
      </c>
      <c r="D13" s="14">
        <v>42808</v>
      </c>
      <c r="E13" s="29">
        <v>88.6</v>
      </c>
      <c r="F13" s="30">
        <v>7.67</v>
      </c>
      <c r="G13" s="30">
        <v>9.75</v>
      </c>
      <c r="H13" s="29">
        <v>101.1</v>
      </c>
      <c r="I13" s="28" t="s">
        <v>31</v>
      </c>
      <c r="J13" s="30">
        <v>1</v>
      </c>
      <c r="K13" s="30">
        <v>3</v>
      </c>
      <c r="L13" s="33">
        <v>17.5</v>
      </c>
      <c r="M13" s="31">
        <v>1.6E-2</v>
      </c>
      <c r="N13" s="32">
        <v>5.0000000000000001E-3</v>
      </c>
      <c r="O13" s="32">
        <v>0.9</v>
      </c>
      <c r="P13" s="113">
        <v>1960000000</v>
      </c>
      <c r="Q13" s="114">
        <v>19.399999999999999</v>
      </c>
      <c r="R13" s="115"/>
      <c r="S13" s="41" t="s">
        <v>63</v>
      </c>
      <c r="T13" s="41" t="s">
        <v>49</v>
      </c>
      <c r="U13" s="41">
        <v>0.13</v>
      </c>
      <c r="V13" s="66"/>
      <c r="W13" s="66"/>
    </row>
    <row r="14" spans="1:23" x14ac:dyDescent="0.25">
      <c r="A14" s="57" t="s">
        <v>24</v>
      </c>
      <c r="B14" s="21" t="s">
        <v>20</v>
      </c>
      <c r="C14" s="16">
        <v>50</v>
      </c>
      <c r="D14" s="14">
        <v>42808</v>
      </c>
      <c r="E14" s="29">
        <v>88</v>
      </c>
      <c r="F14" s="30">
        <v>7.35</v>
      </c>
      <c r="G14" s="30">
        <v>10.49</v>
      </c>
      <c r="H14" s="29">
        <v>98.1</v>
      </c>
      <c r="I14" s="28" t="s">
        <v>31</v>
      </c>
      <c r="J14" s="30">
        <v>1</v>
      </c>
      <c r="K14" s="30">
        <v>3</v>
      </c>
      <c r="L14" s="33">
        <v>17.5</v>
      </c>
      <c r="M14" s="31">
        <v>0.71</v>
      </c>
      <c r="N14" s="32">
        <v>8.0000000000000002E-3</v>
      </c>
      <c r="O14" s="32">
        <v>1</v>
      </c>
      <c r="P14" s="113">
        <v>2210000000</v>
      </c>
      <c r="Q14" s="114">
        <v>21.9</v>
      </c>
      <c r="R14" s="115"/>
      <c r="S14" s="41" t="s">
        <v>64</v>
      </c>
      <c r="T14" s="41" t="s">
        <v>49</v>
      </c>
      <c r="U14" s="41">
        <v>0.01</v>
      </c>
      <c r="V14" s="66"/>
      <c r="W14" s="66"/>
    </row>
    <row r="15" spans="1:23" x14ac:dyDescent="0.25">
      <c r="A15" s="57" t="s">
        <v>24</v>
      </c>
      <c r="B15" s="21" t="s">
        <v>20</v>
      </c>
      <c r="C15" s="16">
        <v>80</v>
      </c>
      <c r="D15" s="14">
        <v>42808</v>
      </c>
      <c r="E15" s="29">
        <v>88.1</v>
      </c>
      <c r="F15" s="30">
        <v>7.09</v>
      </c>
      <c r="G15" s="30">
        <v>10.31</v>
      </c>
      <c r="H15" s="29">
        <v>94.7</v>
      </c>
      <c r="I15" s="28" t="s">
        <v>31</v>
      </c>
      <c r="J15" s="30">
        <v>1</v>
      </c>
      <c r="K15" s="30">
        <v>3</v>
      </c>
      <c r="L15" s="33">
        <v>17.5</v>
      </c>
      <c r="M15" s="31">
        <v>0.04</v>
      </c>
      <c r="N15" s="32">
        <v>8.0000000000000002E-3</v>
      </c>
      <c r="O15" s="32">
        <v>0.7</v>
      </c>
      <c r="P15" s="113">
        <v>1420000000</v>
      </c>
      <c r="Q15" s="114">
        <v>14.1</v>
      </c>
      <c r="R15" s="115"/>
      <c r="S15" s="41" t="s">
        <v>65</v>
      </c>
      <c r="T15" s="41" t="s">
        <v>66</v>
      </c>
      <c r="U15" s="41">
        <v>1.4</v>
      </c>
      <c r="V15" s="66"/>
      <c r="W15" s="66"/>
    </row>
    <row r="16" spans="1:23" x14ac:dyDescent="0.25">
      <c r="A16" s="57" t="s">
        <v>24</v>
      </c>
      <c r="B16" s="21" t="s">
        <v>20</v>
      </c>
      <c r="C16" s="16">
        <v>100</v>
      </c>
      <c r="D16" s="14">
        <v>42808</v>
      </c>
      <c r="E16" s="29">
        <v>88.1</v>
      </c>
      <c r="F16" s="30">
        <v>6.98</v>
      </c>
      <c r="G16" s="30">
        <v>10.199999999999999</v>
      </c>
      <c r="H16" s="29">
        <v>93.2</v>
      </c>
      <c r="I16" s="28" t="s">
        <v>31</v>
      </c>
      <c r="J16" s="30">
        <v>1</v>
      </c>
      <c r="K16" s="30">
        <v>3</v>
      </c>
      <c r="L16" s="33">
        <v>17.5</v>
      </c>
      <c r="M16" s="31">
        <v>0.70799999999999996</v>
      </c>
      <c r="N16" s="32">
        <v>8.0000000000000002E-3</v>
      </c>
      <c r="O16" s="32">
        <v>0.8</v>
      </c>
      <c r="P16" s="113">
        <v>1620000000</v>
      </c>
      <c r="Q16" s="114">
        <v>16.100000000000001</v>
      </c>
      <c r="R16" s="115"/>
      <c r="S16" s="66"/>
      <c r="T16" s="66"/>
      <c r="U16" s="66"/>
      <c r="V16" s="66"/>
      <c r="W16" s="66"/>
    </row>
    <row r="17" spans="1:23" x14ac:dyDescent="0.25">
      <c r="A17" s="57" t="s">
        <v>24</v>
      </c>
      <c r="B17" s="21" t="s">
        <v>20</v>
      </c>
      <c r="C17" s="15" t="s">
        <v>16</v>
      </c>
      <c r="D17" s="14">
        <v>42808</v>
      </c>
      <c r="E17" s="29">
        <v>88.9</v>
      </c>
      <c r="F17" s="30">
        <v>7.78</v>
      </c>
      <c r="G17" s="30">
        <v>9.68</v>
      </c>
      <c r="H17" s="29">
        <v>101.8</v>
      </c>
      <c r="I17" s="28" t="s">
        <v>31</v>
      </c>
      <c r="J17" s="30">
        <v>1</v>
      </c>
      <c r="K17" s="30">
        <v>3</v>
      </c>
      <c r="L17" s="33">
        <v>17.5</v>
      </c>
      <c r="M17" s="31">
        <v>0.66200000000000003</v>
      </c>
      <c r="N17" s="32">
        <v>7.0000000000000001E-3</v>
      </c>
      <c r="O17" s="32">
        <v>1.4</v>
      </c>
      <c r="P17" s="113">
        <v>1010000000</v>
      </c>
      <c r="Q17" s="114">
        <v>10.1</v>
      </c>
      <c r="R17" s="115"/>
      <c r="S17" s="66"/>
      <c r="T17" s="66"/>
      <c r="U17" s="66"/>
      <c r="V17" s="66"/>
      <c r="W17" s="66"/>
    </row>
    <row r="18" spans="1:23" x14ac:dyDescent="0.25">
      <c r="A18" s="57" t="s">
        <v>26</v>
      </c>
      <c r="B18" s="21" t="s">
        <v>20</v>
      </c>
      <c r="C18" s="16">
        <v>30</v>
      </c>
      <c r="D18" s="14">
        <v>42948</v>
      </c>
      <c r="E18" s="29">
        <v>89.2</v>
      </c>
      <c r="F18" s="30">
        <v>7.8</v>
      </c>
      <c r="G18" s="30">
        <v>10.84</v>
      </c>
      <c r="H18" s="29">
        <v>98.2</v>
      </c>
      <c r="I18" s="28" t="s">
        <v>31</v>
      </c>
      <c r="J18" s="30">
        <v>1</v>
      </c>
      <c r="K18" s="30">
        <v>3</v>
      </c>
      <c r="L18" s="29">
        <v>9.5</v>
      </c>
      <c r="M18" s="31">
        <v>6.6000000000000003E-2</v>
      </c>
      <c r="N18" s="32">
        <v>8.9999999999999993E-3</v>
      </c>
      <c r="O18" s="32">
        <v>1.7</v>
      </c>
      <c r="P18" s="116">
        <v>5070000000</v>
      </c>
      <c r="Q18" s="117">
        <v>50.3</v>
      </c>
      <c r="R18" s="66"/>
      <c r="S18" s="66"/>
      <c r="T18" s="66"/>
      <c r="U18" s="66"/>
      <c r="V18" s="66"/>
      <c r="W18" s="66"/>
    </row>
    <row r="19" spans="1:23" x14ac:dyDescent="0.25">
      <c r="A19" s="57" t="s">
        <v>26</v>
      </c>
      <c r="B19" s="21" t="s">
        <v>20</v>
      </c>
      <c r="C19" s="16">
        <v>100</v>
      </c>
      <c r="D19" s="14">
        <v>42948</v>
      </c>
      <c r="E19" s="29">
        <v>89.3</v>
      </c>
      <c r="F19" s="30">
        <v>7.8</v>
      </c>
      <c r="G19" s="30">
        <v>10.85</v>
      </c>
      <c r="H19" s="29">
        <v>98.2</v>
      </c>
      <c r="I19" s="28" t="s">
        <v>31</v>
      </c>
      <c r="J19" s="30">
        <v>1</v>
      </c>
      <c r="K19" s="30">
        <v>3</v>
      </c>
      <c r="L19" s="29">
        <v>9.5</v>
      </c>
      <c r="M19" s="31">
        <v>2.1000000000000001E-2</v>
      </c>
      <c r="N19" s="32">
        <v>8.9999999999999993E-3</v>
      </c>
      <c r="O19" s="32">
        <v>1.5</v>
      </c>
      <c r="P19" s="116">
        <v>3050000000</v>
      </c>
      <c r="Q19" s="117">
        <v>30.2</v>
      </c>
      <c r="R19" s="115"/>
      <c r="S19" s="66"/>
      <c r="T19" s="66"/>
      <c r="U19" s="66"/>
      <c r="V19" s="66"/>
      <c r="W19" s="66"/>
    </row>
    <row r="20" spans="1:23" x14ac:dyDescent="0.25">
      <c r="A20" s="57" t="s">
        <v>26</v>
      </c>
      <c r="B20" s="21" t="s">
        <v>20</v>
      </c>
      <c r="C20" s="16" t="s">
        <v>16</v>
      </c>
      <c r="D20" s="14">
        <v>42948</v>
      </c>
      <c r="E20" s="29">
        <v>89.9</v>
      </c>
      <c r="F20" s="30">
        <v>8.1</v>
      </c>
      <c r="G20" s="30">
        <v>11.42</v>
      </c>
      <c r="H20" s="29">
        <v>102.2</v>
      </c>
      <c r="I20" s="28" t="s">
        <v>31</v>
      </c>
      <c r="J20" s="30">
        <v>1</v>
      </c>
      <c r="K20" s="30">
        <v>3</v>
      </c>
      <c r="L20" s="29">
        <v>9.5</v>
      </c>
      <c r="M20" s="31">
        <v>5.2999999999999999E-2</v>
      </c>
      <c r="N20" s="32">
        <v>8.0000000000000002E-3</v>
      </c>
      <c r="O20" s="32">
        <v>1.4</v>
      </c>
      <c r="P20" s="116">
        <v>1970000000</v>
      </c>
      <c r="Q20" s="117">
        <v>19.5</v>
      </c>
      <c r="R20" s="115"/>
      <c r="S20" s="66"/>
      <c r="T20" s="66"/>
      <c r="U20" s="66"/>
      <c r="V20" s="66"/>
      <c r="W20" s="66"/>
    </row>
    <row r="21" spans="1:23" x14ac:dyDescent="0.2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</row>
    <row r="22" spans="1:23" x14ac:dyDescent="0.25">
      <c r="A22" s="66"/>
      <c r="B22" s="66"/>
      <c r="C22" s="66"/>
      <c r="D22" s="66"/>
      <c r="E22" s="24" t="s">
        <v>3</v>
      </c>
      <c r="F22" s="23" t="s">
        <v>4</v>
      </c>
      <c r="G22" s="121" t="s">
        <v>5</v>
      </c>
      <c r="H22" s="122" t="s">
        <v>6</v>
      </c>
      <c r="I22" s="24" t="s">
        <v>7</v>
      </c>
      <c r="J22" s="27" t="s">
        <v>8</v>
      </c>
      <c r="K22" s="22" t="s">
        <v>9</v>
      </c>
      <c r="L22" s="123" t="s">
        <v>10</v>
      </c>
      <c r="M22" s="26" t="s">
        <v>11</v>
      </c>
      <c r="N22" s="26" t="s">
        <v>12</v>
      </c>
      <c r="O22" s="26" t="s">
        <v>13</v>
      </c>
      <c r="P22" s="66"/>
      <c r="Q22" s="66"/>
      <c r="R22" s="66"/>
      <c r="S22" s="66"/>
      <c r="T22" s="66"/>
      <c r="U22" s="66"/>
      <c r="V22" s="66"/>
      <c r="W22" s="66"/>
    </row>
    <row r="23" spans="1:23" x14ac:dyDescent="0.25">
      <c r="A23" s="66"/>
      <c r="B23" s="66"/>
      <c r="C23" s="66"/>
      <c r="D23" s="42" t="s">
        <v>22</v>
      </c>
      <c r="E23" s="30">
        <f t="shared" ref="E23:O23" si="0">+(SUMPRODUCT(E3:E8,$Q$3:$Q$8))/100</f>
        <v>88.734699999999989</v>
      </c>
      <c r="F23" s="30">
        <f t="shared" si="0"/>
        <v>7.7426299999999992</v>
      </c>
      <c r="G23" s="30">
        <f t="shared" si="0"/>
        <v>9.9730299999999996</v>
      </c>
      <c r="H23" s="30">
        <f t="shared" si="0"/>
        <v>99.575399999999988</v>
      </c>
      <c r="I23" s="30">
        <f t="shared" si="0"/>
        <v>0</v>
      </c>
      <c r="J23" s="30">
        <f t="shared" si="0"/>
        <v>1</v>
      </c>
      <c r="K23" s="30">
        <f t="shared" si="0"/>
        <v>2</v>
      </c>
      <c r="L23" s="30">
        <f t="shared" si="0"/>
        <v>17.5</v>
      </c>
      <c r="M23" s="32">
        <f t="shared" si="0"/>
        <v>2.0868000000000001E-2</v>
      </c>
      <c r="N23" s="32">
        <f t="shared" si="0"/>
        <v>1.0828184357541903E-2</v>
      </c>
      <c r="O23" s="30">
        <f t="shared" si="0"/>
        <v>0.64785624999999991</v>
      </c>
      <c r="P23" s="66"/>
      <c r="Q23" s="66"/>
      <c r="R23" s="66"/>
      <c r="S23" s="66"/>
      <c r="T23" s="66"/>
      <c r="U23" s="66"/>
      <c r="V23" s="66"/>
      <c r="W23" s="66"/>
    </row>
    <row r="24" spans="1:23" x14ac:dyDescent="0.25">
      <c r="A24" s="66"/>
      <c r="B24" s="66"/>
      <c r="C24" s="66"/>
      <c r="D24" s="42" t="s">
        <v>22</v>
      </c>
      <c r="E24" s="30">
        <f t="shared" ref="E24:O24" si="1">+(SUMPRODUCT(E9:E11,$Q$9:$Q$11))/100</f>
        <v>78.668499999999995</v>
      </c>
      <c r="F24" s="30">
        <f t="shared" si="1"/>
        <v>7.89907</v>
      </c>
      <c r="G24" s="30">
        <f t="shared" si="1"/>
        <v>10.26483</v>
      </c>
      <c r="H24" s="30">
        <f t="shared" si="1"/>
        <v>100.03699999999999</v>
      </c>
      <c r="I24" s="30">
        <f t="shared" si="1"/>
        <v>0</v>
      </c>
      <c r="J24" s="30">
        <f t="shared" si="1"/>
        <v>1</v>
      </c>
      <c r="K24" s="30">
        <f t="shared" si="1"/>
        <v>2</v>
      </c>
      <c r="L24" s="30">
        <f t="shared" si="1"/>
        <v>16.399999999999999</v>
      </c>
      <c r="M24" s="32">
        <f t="shared" si="1"/>
        <v>0</v>
      </c>
      <c r="N24" s="32">
        <f t="shared" si="1"/>
        <v>2.1788436213991763E-2</v>
      </c>
      <c r="O24" s="30">
        <f t="shared" si="1"/>
        <v>0.84505330000000001</v>
      </c>
      <c r="P24" s="66"/>
      <c r="Q24" s="66"/>
      <c r="R24" s="66"/>
      <c r="S24" s="66"/>
      <c r="T24" s="66"/>
      <c r="U24" s="66"/>
      <c r="V24" s="66"/>
      <c r="W24" s="66"/>
    </row>
    <row r="25" spans="1:23" x14ac:dyDescent="0.25">
      <c r="A25" s="66"/>
      <c r="B25" s="66"/>
      <c r="C25" s="66"/>
      <c r="D25" s="42" t="s">
        <v>24</v>
      </c>
      <c r="E25" s="30">
        <f t="shared" ref="E25:O25" si="2">+(SUMPRODUCT(E12:E17,$Q$12:$Q$17))/100</f>
        <v>88.311099999999982</v>
      </c>
      <c r="F25" s="30">
        <f t="shared" si="2"/>
        <v>7.4402400000000002</v>
      </c>
      <c r="G25" s="30">
        <f t="shared" si="2"/>
        <v>10.045359999999999</v>
      </c>
      <c r="H25" s="30">
        <f t="shared" si="2"/>
        <v>98.504999999999995</v>
      </c>
      <c r="I25" s="30">
        <f t="shared" si="2"/>
        <v>0</v>
      </c>
      <c r="J25" s="30">
        <f t="shared" si="2"/>
        <v>1</v>
      </c>
      <c r="K25" s="30">
        <f t="shared" si="2"/>
        <v>3</v>
      </c>
      <c r="L25" s="30">
        <f t="shared" si="2"/>
        <v>17.5</v>
      </c>
      <c r="M25" s="32">
        <f t="shared" si="2"/>
        <v>0.46505199999999997</v>
      </c>
      <c r="N25" s="32">
        <f t="shared" si="2"/>
        <v>6.7650000000000002E-3</v>
      </c>
      <c r="O25" s="30">
        <f t="shared" si="2"/>
        <v>1.1673</v>
      </c>
      <c r="P25" s="66"/>
      <c r="Q25" s="66"/>
      <c r="R25" s="66"/>
      <c r="S25" s="66"/>
      <c r="T25" s="66"/>
      <c r="U25" s="66"/>
      <c r="V25" s="66"/>
      <c r="W25" s="66"/>
    </row>
    <row r="26" spans="1:23" x14ac:dyDescent="0.25">
      <c r="A26" s="66"/>
      <c r="B26" s="66"/>
      <c r="C26" s="66"/>
      <c r="D26" s="42" t="s">
        <v>26</v>
      </c>
      <c r="E26" s="30">
        <f t="shared" ref="E26:O26" si="3">+(SUMPRODUCT(E18:E20,$Q$18:$Q$20))/100</f>
        <v>89.366699999999994</v>
      </c>
      <c r="F26" s="30">
        <f t="shared" si="3"/>
        <v>7.8584999999999994</v>
      </c>
      <c r="G26" s="30">
        <f t="shared" si="3"/>
        <v>10.956119999999999</v>
      </c>
      <c r="H26" s="30">
        <f t="shared" si="3"/>
        <v>98.98</v>
      </c>
      <c r="I26" s="30">
        <f t="shared" si="3"/>
        <v>0</v>
      </c>
      <c r="J26" s="30">
        <f t="shared" si="3"/>
        <v>1</v>
      </c>
      <c r="K26" s="30">
        <f t="shared" si="3"/>
        <v>3</v>
      </c>
      <c r="L26" s="30">
        <f t="shared" si="3"/>
        <v>9.5</v>
      </c>
      <c r="M26" s="32">
        <f t="shared" si="3"/>
        <v>4.9874999999999996E-2</v>
      </c>
      <c r="N26" s="32">
        <f t="shared" si="3"/>
        <v>8.8050000000000003E-3</v>
      </c>
      <c r="O26" s="30">
        <f t="shared" si="3"/>
        <v>1.5811000000000002</v>
      </c>
      <c r="P26" s="66"/>
      <c r="Q26" s="66"/>
      <c r="R26" s="66"/>
      <c r="S26" s="66"/>
      <c r="T26" s="66"/>
      <c r="U26" s="66"/>
      <c r="V26" s="66"/>
      <c r="W26" s="66"/>
    </row>
    <row r="27" spans="1:23" x14ac:dyDescent="0.25">
      <c r="A27" s="66"/>
      <c r="B27" s="66"/>
      <c r="C27" s="66"/>
      <c r="D27" s="42" t="s">
        <v>86</v>
      </c>
      <c r="E27" s="105">
        <f>+PERCENTILE(E23:E26,0.66)</f>
        <v>88.726227999999992</v>
      </c>
      <c r="F27" s="105">
        <f t="shared" ref="F27:O27" si="4">+PERCENTILE(F23:F26,0.66)</f>
        <v>7.8561825999999995</v>
      </c>
      <c r="G27" s="30">
        <f t="shared" si="4"/>
        <v>10.260440599999999</v>
      </c>
      <c r="H27" s="30">
        <f t="shared" si="4"/>
        <v>99.563491999999982</v>
      </c>
      <c r="I27" s="105">
        <f t="shared" si="4"/>
        <v>0</v>
      </c>
      <c r="J27" s="105">
        <f t="shared" si="4"/>
        <v>1</v>
      </c>
      <c r="K27" s="105">
        <f t="shared" si="4"/>
        <v>2.98</v>
      </c>
      <c r="L27" s="30">
        <f t="shared" si="4"/>
        <v>17.478000000000002</v>
      </c>
      <c r="M27" s="58">
        <f t="shared" si="4"/>
        <v>4.9294859999999996E-2</v>
      </c>
      <c r="N27" s="58">
        <f t="shared" si="4"/>
        <v>1.0787720670391066E-2</v>
      </c>
      <c r="O27" s="105">
        <f t="shared" si="4"/>
        <v>1.1608550659999999</v>
      </c>
      <c r="P27" s="66"/>
      <c r="Q27" s="66"/>
      <c r="R27" s="66"/>
      <c r="S27" s="66"/>
      <c r="T27" s="66"/>
      <c r="U27" s="66"/>
      <c r="V27" s="66"/>
      <c r="W27" s="66"/>
    </row>
    <row r="28" spans="1:23" ht="15.75" thickBot="1" x14ac:dyDescent="0.3">
      <c r="A28" s="66"/>
      <c r="B28" s="66"/>
      <c r="C28" s="66"/>
      <c r="D28" s="42" t="s">
        <v>87</v>
      </c>
      <c r="E28" s="30">
        <f>+PERCENTILE(E23:E26,0.33)</f>
        <v>88.214673999999988</v>
      </c>
      <c r="F28" s="30">
        <f t="shared" ref="F28:O29" si="5">+PERCENTILE(F23:F26,0.33)</f>
        <v>7.7396060999999996</v>
      </c>
      <c r="G28" s="105">
        <f t="shared" si="5"/>
        <v>10.044636699999998</v>
      </c>
      <c r="H28" s="105">
        <f t="shared" si="5"/>
        <v>98.975250000000003</v>
      </c>
      <c r="I28" s="30">
        <f t="shared" si="5"/>
        <v>0</v>
      </c>
      <c r="J28" s="30">
        <f t="shared" si="5"/>
        <v>1</v>
      </c>
      <c r="K28" s="30">
        <f t="shared" si="5"/>
        <v>2</v>
      </c>
      <c r="L28" s="105">
        <f t="shared" si="5"/>
        <v>16.331</v>
      </c>
      <c r="M28" s="32">
        <f t="shared" si="5"/>
        <v>2.0659320000000002E-2</v>
      </c>
      <c r="N28" s="32">
        <f t="shared" si="5"/>
        <v>8.7846E-3</v>
      </c>
      <c r="O28" s="30">
        <f t="shared" si="5"/>
        <v>0.84308132950000003</v>
      </c>
      <c r="P28" s="66"/>
      <c r="Q28" s="66"/>
      <c r="R28" s="66"/>
      <c r="S28" s="59" t="s">
        <v>67</v>
      </c>
      <c r="T28" s="66"/>
      <c r="U28" s="66"/>
      <c r="V28" s="66"/>
      <c r="W28" s="66"/>
    </row>
    <row r="29" spans="1:23" ht="15.75" thickBot="1" x14ac:dyDescent="0.3">
      <c r="A29" s="66"/>
      <c r="B29" s="66"/>
      <c r="C29" s="66"/>
      <c r="D29" s="42" t="s">
        <v>90</v>
      </c>
      <c r="E29" s="30">
        <f>+U4</f>
        <v>110</v>
      </c>
      <c r="F29" s="30" t="str">
        <f>+U6&amp;" - "&amp;U5</f>
        <v>6,5 - 8,5</v>
      </c>
      <c r="G29" s="30" t="str">
        <f>+U7</f>
        <v>≥ 8,5</v>
      </c>
      <c r="H29" s="30" t="str">
        <f>+U8</f>
        <v>≥ 85</v>
      </c>
      <c r="I29" s="30">
        <f>+U9</f>
        <v>2.5</v>
      </c>
      <c r="J29" s="30">
        <f>+U10</f>
        <v>1.8</v>
      </c>
      <c r="K29" s="30">
        <f>+U11</f>
        <v>5</v>
      </c>
      <c r="L29" s="30" t="str">
        <f>+U12</f>
        <v>≥ 12,5</v>
      </c>
      <c r="M29" s="32">
        <f>+U13</f>
        <v>0.13</v>
      </c>
      <c r="N29" s="32">
        <f>+U14</f>
        <v>0.01</v>
      </c>
      <c r="O29" s="30">
        <f>+U15</f>
        <v>1.4</v>
      </c>
      <c r="P29" s="66"/>
      <c r="Q29" s="66"/>
      <c r="R29" s="66"/>
      <c r="S29" s="95" t="s">
        <v>1</v>
      </c>
      <c r="T29" s="96"/>
      <c r="U29" s="102" t="s">
        <v>70</v>
      </c>
      <c r="V29" s="98"/>
      <c r="W29" s="66"/>
    </row>
    <row r="30" spans="1:23" ht="28.5" thickBot="1" x14ac:dyDescent="0.3">
      <c r="A30" s="66"/>
      <c r="B30" s="66"/>
      <c r="C30" s="66"/>
      <c r="D30" s="118" t="s">
        <v>91</v>
      </c>
      <c r="E30" s="120">
        <f t="shared" ref="E30" si="6">+E27/E29</f>
        <v>0.80660207272727269</v>
      </c>
      <c r="F30" s="120" t="str">
        <f>+IF(AND(F27&gt;=6.5,F27&lt;=8.5),"en rango","excedido")</f>
        <v>en rango</v>
      </c>
      <c r="G30" s="119">
        <f>+G27/8.5</f>
        <v>1.2071106588235292</v>
      </c>
      <c r="H30" s="119">
        <f>+H27/85</f>
        <v>1.1713351999999997</v>
      </c>
      <c r="I30" s="120">
        <f t="shared" ref="I30:O30" si="7">+I27/I29</f>
        <v>0</v>
      </c>
      <c r="J30" s="120">
        <f t="shared" si="7"/>
        <v>0.55555555555555558</v>
      </c>
      <c r="K30" s="120">
        <f t="shared" si="7"/>
        <v>0.59599999999999997</v>
      </c>
      <c r="L30" s="119">
        <f>+L27/12.5</f>
        <v>1.3982400000000001</v>
      </c>
      <c r="M30" s="120">
        <f t="shared" si="7"/>
        <v>0.37919123076923072</v>
      </c>
      <c r="N30" s="120">
        <f t="shared" si="7"/>
        <v>1.0787720670391066</v>
      </c>
      <c r="O30" s="120">
        <f t="shared" si="7"/>
        <v>0.82918218999999993</v>
      </c>
      <c r="P30" s="66"/>
      <c r="Q30" s="66"/>
      <c r="R30" s="66"/>
      <c r="S30" s="91" t="s">
        <v>72</v>
      </c>
      <c r="T30" s="99"/>
      <c r="U30" s="60" t="s">
        <v>88</v>
      </c>
      <c r="V30" s="60" t="s">
        <v>52</v>
      </c>
      <c r="W30" s="66"/>
    </row>
    <row r="31" spans="1:23" ht="15.75" thickBot="1" x14ac:dyDescent="0.3">
      <c r="A31" s="66"/>
      <c r="B31" s="66"/>
      <c r="C31" s="66"/>
      <c r="D31" s="118" t="s">
        <v>92</v>
      </c>
      <c r="E31" s="119">
        <f t="shared" ref="E31" si="8">+E28/E29</f>
        <v>0.80195158181818171</v>
      </c>
      <c r="F31" s="119" t="str">
        <f>+IF(AND(F28&gt;=6.5,F28&lt;=8.5),"en rango","excedido")</f>
        <v>en rango</v>
      </c>
      <c r="G31" s="120">
        <f>+G28/8.5</f>
        <v>1.1817219647058821</v>
      </c>
      <c r="H31" s="120">
        <f>+H28/85</f>
        <v>1.1644147058823531</v>
      </c>
      <c r="I31" s="119">
        <f t="shared" ref="I31:O31" si="9">+I28/I29</f>
        <v>0</v>
      </c>
      <c r="J31" s="119">
        <f t="shared" si="9"/>
        <v>0.55555555555555558</v>
      </c>
      <c r="K31" s="119">
        <f t="shared" si="9"/>
        <v>0.4</v>
      </c>
      <c r="L31" s="120">
        <f>+L28/12.5</f>
        <v>1.3064799999999999</v>
      </c>
      <c r="M31" s="119">
        <f t="shared" si="9"/>
        <v>0.15891784615384616</v>
      </c>
      <c r="N31" s="119">
        <f t="shared" si="9"/>
        <v>0.87846000000000002</v>
      </c>
      <c r="O31" s="119">
        <f t="shared" si="9"/>
        <v>0.6022009496428572</v>
      </c>
      <c r="P31" s="66"/>
      <c r="Q31" s="66"/>
      <c r="R31" s="66"/>
      <c r="S31" s="61">
        <v>0</v>
      </c>
      <c r="T31" s="62">
        <v>7.5</v>
      </c>
      <c r="U31" s="63">
        <v>1010000000</v>
      </c>
      <c r="V31" s="62">
        <v>10.1</v>
      </c>
      <c r="W31" s="66"/>
    </row>
    <row r="32" spans="1:23" ht="15.75" thickBot="1" x14ac:dyDescent="0.3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1">
        <v>7.5</v>
      </c>
      <c r="T32" s="62">
        <v>22.5</v>
      </c>
      <c r="U32" s="63">
        <v>1860000000</v>
      </c>
      <c r="V32" s="62">
        <v>18.399999999999999</v>
      </c>
      <c r="W32" s="66"/>
    </row>
    <row r="33" spans="1:23" ht="15.75" thickBot="1" x14ac:dyDescent="0.3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1">
        <v>22.5</v>
      </c>
      <c r="T33" s="62">
        <v>40</v>
      </c>
      <c r="U33" s="63">
        <v>1960000000</v>
      </c>
      <c r="V33" s="62">
        <v>19.399999999999999</v>
      </c>
      <c r="W33" s="66"/>
    </row>
    <row r="34" spans="1:23" ht="15.75" thickBot="1" x14ac:dyDescent="0.3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1">
        <v>40</v>
      </c>
      <c r="T34" s="62">
        <v>65</v>
      </c>
      <c r="U34" s="63">
        <v>2210000000</v>
      </c>
      <c r="V34" s="62">
        <v>21.9</v>
      </c>
      <c r="W34" s="66"/>
    </row>
    <row r="35" spans="1:23" ht="15.75" thickBot="1" x14ac:dyDescent="0.3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1">
        <v>65</v>
      </c>
      <c r="T35" s="62">
        <v>89</v>
      </c>
      <c r="U35" s="63">
        <v>1420000000</v>
      </c>
      <c r="V35" s="62">
        <v>14.1</v>
      </c>
      <c r="W35" s="66"/>
    </row>
    <row r="36" spans="1:23" ht="15.75" thickBot="1" x14ac:dyDescent="0.3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1">
        <v>89</v>
      </c>
      <c r="T36" s="62" t="s">
        <v>79</v>
      </c>
      <c r="U36" s="63">
        <v>1620000000</v>
      </c>
      <c r="V36" s="62">
        <v>16.100000000000001</v>
      </c>
      <c r="W36" s="66"/>
    </row>
    <row r="37" spans="1:23" ht="15.75" thickBot="1" x14ac:dyDescent="0.3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100" t="s">
        <v>81</v>
      </c>
      <c r="T37" s="101"/>
      <c r="U37" s="64">
        <v>10100000000</v>
      </c>
      <c r="V37" s="65">
        <v>100</v>
      </c>
      <c r="W37" s="66"/>
    </row>
    <row r="38" spans="1:23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</row>
    <row r="39" spans="1:23" ht="15.75" thickBot="1" x14ac:dyDescent="0.3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59" t="s">
        <v>82</v>
      </c>
      <c r="T39" s="66"/>
      <c r="U39" s="66"/>
      <c r="V39" s="66"/>
      <c r="W39" s="66"/>
    </row>
    <row r="40" spans="1:23" ht="15.75" thickBot="1" x14ac:dyDescent="0.3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95" t="s">
        <v>1</v>
      </c>
      <c r="T40" s="96"/>
      <c r="U40" s="102" t="s">
        <v>70</v>
      </c>
      <c r="V40" s="98"/>
      <c r="W40" s="66"/>
    </row>
    <row r="41" spans="1:23" ht="28.5" thickBot="1" x14ac:dyDescent="0.3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91" t="s">
        <v>72</v>
      </c>
      <c r="T41" s="92"/>
      <c r="U41" s="60" t="s">
        <v>88</v>
      </c>
      <c r="V41" s="60" t="s">
        <v>52</v>
      </c>
      <c r="W41" s="66"/>
    </row>
    <row r="42" spans="1:23" ht="15.75" thickBot="1" x14ac:dyDescent="0.3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1">
        <v>0</v>
      </c>
      <c r="T42" s="62">
        <v>15</v>
      </c>
      <c r="U42" s="63">
        <v>1970000000</v>
      </c>
      <c r="V42" s="62">
        <v>19.5</v>
      </c>
      <c r="W42" s="66"/>
    </row>
    <row r="43" spans="1:23" ht="15.75" thickBot="1" x14ac:dyDescent="0.3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1">
        <v>15</v>
      </c>
      <c r="T43" s="62">
        <v>65</v>
      </c>
      <c r="U43" s="63">
        <v>5070000000</v>
      </c>
      <c r="V43" s="62">
        <v>50.3</v>
      </c>
      <c r="W43" s="66"/>
    </row>
    <row r="44" spans="1:23" ht="15.75" thickBot="1" x14ac:dyDescent="0.3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1">
        <v>65</v>
      </c>
      <c r="T44" s="62" t="s">
        <v>79</v>
      </c>
      <c r="U44" s="63">
        <v>3050000000</v>
      </c>
      <c r="V44" s="62">
        <v>30.2</v>
      </c>
      <c r="W44" s="66"/>
    </row>
    <row r="45" spans="1:23" ht="15.75" thickBot="1" x14ac:dyDescent="0.3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93" t="s">
        <v>81</v>
      </c>
      <c r="T45" s="94"/>
      <c r="U45" s="63">
        <v>10100000000</v>
      </c>
      <c r="V45" s="62">
        <v>100</v>
      </c>
      <c r="W45" s="66"/>
    </row>
    <row r="46" spans="1:23" x14ac:dyDescent="0.25">
      <c r="A46" s="66"/>
      <c r="B46" s="66"/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</row>
  </sheetData>
  <mergeCells count="8">
    <mergeCell ref="S41:T41"/>
    <mergeCell ref="S45:T45"/>
    <mergeCell ref="S29:T29"/>
    <mergeCell ref="U29:V29"/>
    <mergeCell ref="S30:T30"/>
    <mergeCell ref="S37:T37"/>
    <mergeCell ref="S40:T40"/>
    <mergeCell ref="U40:V4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zoomScale="70" zoomScaleNormal="70" workbookViewId="0">
      <selection activeCell="K30" sqref="K30"/>
    </sheetView>
  </sheetViews>
  <sheetFormatPr baseColWidth="10" defaultRowHeight="15" x14ac:dyDescent="0.25"/>
  <cols>
    <col min="1" max="16384" width="11.42578125" style="55"/>
  </cols>
  <sheetData>
    <row r="1" spans="1:23" x14ac:dyDescent="0.25">
      <c r="A1" s="111" t="s">
        <v>71</v>
      </c>
      <c r="B1" s="66"/>
      <c r="C1" s="66"/>
      <c r="D1" s="66"/>
      <c r="P1" s="66"/>
      <c r="Q1" s="66"/>
      <c r="R1" s="66"/>
      <c r="S1" s="66"/>
      <c r="T1" s="66"/>
      <c r="U1" s="66"/>
      <c r="V1" s="66"/>
      <c r="W1" s="66"/>
    </row>
    <row r="2" spans="1:23" x14ac:dyDescent="0.25">
      <c r="A2" s="22" t="s">
        <v>0</v>
      </c>
      <c r="B2" s="22" t="s">
        <v>1</v>
      </c>
      <c r="C2" s="22" t="s">
        <v>2</v>
      </c>
      <c r="D2" s="22" t="s">
        <v>30</v>
      </c>
      <c r="E2" s="24" t="s">
        <v>3</v>
      </c>
      <c r="F2" s="23" t="s">
        <v>4</v>
      </c>
      <c r="G2" s="25" t="s">
        <v>5</v>
      </c>
      <c r="H2" s="24" t="s">
        <v>6</v>
      </c>
      <c r="I2" s="24" t="s">
        <v>7</v>
      </c>
      <c r="J2" s="27" t="s">
        <v>8</v>
      </c>
      <c r="K2" s="22" t="s">
        <v>9</v>
      </c>
      <c r="L2" s="23" t="s">
        <v>10</v>
      </c>
      <c r="M2" s="26" t="s">
        <v>11</v>
      </c>
      <c r="N2" s="26" t="s">
        <v>12</v>
      </c>
      <c r="O2" s="26" t="s">
        <v>13</v>
      </c>
      <c r="P2" s="56" t="s">
        <v>84</v>
      </c>
      <c r="Q2" s="56" t="s">
        <v>85</v>
      </c>
      <c r="R2" s="66"/>
      <c r="S2" s="111" t="s">
        <v>41</v>
      </c>
      <c r="T2" s="111"/>
      <c r="U2" s="111"/>
      <c r="V2" s="111"/>
      <c r="W2" s="111"/>
    </row>
    <row r="3" spans="1:23" x14ac:dyDescent="0.25">
      <c r="A3" s="57" t="s">
        <v>14</v>
      </c>
      <c r="B3" s="21" t="s">
        <v>21</v>
      </c>
      <c r="C3" s="16">
        <v>15</v>
      </c>
      <c r="D3" s="14">
        <v>42444</v>
      </c>
      <c r="E3" s="15">
        <v>89.6</v>
      </c>
      <c r="F3" s="18">
        <v>7.79</v>
      </c>
      <c r="G3" s="18">
        <v>10.5</v>
      </c>
      <c r="H3" s="15">
        <v>105</v>
      </c>
      <c r="I3" s="28" t="s">
        <v>31</v>
      </c>
      <c r="J3" s="18">
        <v>1</v>
      </c>
      <c r="K3" s="17">
        <v>2</v>
      </c>
      <c r="L3" s="15">
        <v>15</v>
      </c>
      <c r="M3" s="20">
        <v>1.0999999999999999E-2</v>
      </c>
      <c r="N3" s="20">
        <v>1.4927374301675981E-2</v>
      </c>
      <c r="O3" s="15">
        <v>0.48750000000000004</v>
      </c>
      <c r="P3" s="113" t="s">
        <v>75</v>
      </c>
      <c r="Q3" s="114">
        <v>14.9</v>
      </c>
      <c r="R3" s="66"/>
      <c r="S3" s="41" t="s">
        <v>42</v>
      </c>
      <c r="T3" s="41" t="s">
        <v>43</v>
      </c>
      <c r="U3" s="41" t="s">
        <v>21</v>
      </c>
      <c r="V3" s="66"/>
      <c r="W3" s="66"/>
    </row>
    <row r="4" spans="1:23" x14ac:dyDescent="0.25">
      <c r="A4" s="57" t="s">
        <v>14</v>
      </c>
      <c r="B4" s="21" t="s">
        <v>21</v>
      </c>
      <c r="C4" s="16">
        <v>30</v>
      </c>
      <c r="D4" s="14">
        <v>42444</v>
      </c>
      <c r="E4" s="15">
        <v>89.6</v>
      </c>
      <c r="F4" s="18">
        <v>7.95</v>
      </c>
      <c r="G4" s="18">
        <v>9.5</v>
      </c>
      <c r="H4" s="15">
        <v>99.4</v>
      </c>
      <c r="I4" s="28" t="s">
        <v>31</v>
      </c>
      <c r="J4" s="18">
        <v>1</v>
      </c>
      <c r="K4" s="17">
        <v>2</v>
      </c>
      <c r="L4" s="15">
        <v>15</v>
      </c>
      <c r="M4" s="20">
        <v>1.9E-2</v>
      </c>
      <c r="N4" s="20">
        <v>1.0318435754189947E-2</v>
      </c>
      <c r="O4" s="15">
        <v>0.43445</v>
      </c>
      <c r="P4" s="113" t="s">
        <v>76</v>
      </c>
      <c r="Q4" s="114">
        <v>16.3</v>
      </c>
      <c r="R4" s="115"/>
      <c r="S4" s="41" t="s">
        <v>44</v>
      </c>
      <c r="T4" s="41" t="s">
        <v>45</v>
      </c>
      <c r="U4" s="41">
        <v>110</v>
      </c>
      <c r="V4" s="66"/>
      <c r="W4" s="66"/>
    </row>
    <row r="5" spans="1:23" x14ac:dyDescent="0.25">
      <c r="A5" s="57" t="s">
        <v>14</v>
      </c>
      <c r="B5" s="21" t="s">
        <v>21</v>
      </c>
      <c r="C5" s="16">
        <v>50</v>
      </c>
      <c r="D5" s="14">
        <v>42444</v>
      </c>
      <c r="E5" s="15">
        <v>87.9</v>
      </c>
      <c r="F5" s="18">
        <v>7.86</v>
      </c>
      <c r="G5" s="18">
        <v>10.29</v>
      </c>
      <c r="H5" s="15">
        <v>98.8</v>
      </c>
      <c r="I5" s="28" t="s">
        <v>31</v>
      </c>
      <c r="J5" s="18">
        <v>1</v>
      </c>
      <c r="K5" s="17">
        <v>4</v>
      </c>
      <c r="L5" s="15">
        <v>15</v>
      </c>
      <c r="M5" s="20">
        <v>2.4E-2</v>
      </c>
      <c r="N5" s="20">
        <v>1.0779329608938551E-2</v>
      </c>
      <c r="O5" s="15">
        <v>0.51170000000000004</v>
      </c>
      <c r="P5" s="113" t="s">
        <v>77</v>
      </c>
      <c r="Q5" s="114">
        <v>21.4</v>
      </c>
      <c r="R5" s="115"/>
      <c r="S5" s="41" t="s">
        <v>46</v>
      </c>
      <c r="T5" s="41" t="s">
        <v>43</v>
      </c>
      <c r="U5" s="41">
        <v>8.5</v>
      </c>
      <c r="V5" s="66"/>
      <c r="W5" s="66"/>
    </row>
    <row r="6" spans="1:23" x14ac:dyDescent="0.25">
      <c r="A6" s="57" t="s">
        <v>14</v>
      </c>
      <c r="B6" s="21" t="s">
        <v>21</v>
      </c>
      <c r="C6" s="16">
        <v>80</v>
      </c>
      <c r="D6" s="14">
        <v>42444</v>
      </c>
      <c r="E6" s="15">
        <v>88</v>
      </c>
      <c r="F6" s="18">
        <v>7.74</v>
      </c>
      <c r="G6" s="18">
        <v>10.1</v>
      </c>
      <c r="H6" s="15">
        <v>92.8</v>
      </c>
      <c r="I6" s="28" t="s">
        <v>31</v>
      </c>
      <c r="J6" s="18">
        <v>1</v>
      </c>
      <c r="K6" s="17">
        <v>3</v>
      </c>
      <c r="L6" s="15">
        <v>15</v>
      </c>
      <c r="M6" s="20">
        <v>2.7E-2</v>
      </c>
      <c r="N6" s="20">
        <v>1.2622905027932963E-2</v>
      </c>
      <c r="O6" s="15">
        <v>0.48235000000000006</v>
      </c>
      <c r="P6" s="113" t="s">
        <v>78</v>
      </c>
      <c r="Q6" s="114">
        <v>17.399999999999999</v>
      </c>
      <c r="R6" s="115"/>
      <c r="S6" s="41" t="s">
        <v>47</v>
      </c>
      <c r="T6" s="41" t="s">
        <v>43</v>
      </c>
      <c r="U6" s="41">
        <v>6.5</v>
      </c>
      <c r="V6" s="66"/>
      <c r="W6" s="66"/>
    </row>
    <row r="7" spans="1:23" x14ac:dyDescent="0.25">
      <c r="A7" s="57" t="s">
        <v>14</v>
      </c>
      <c r="B7" s="21" t="s">
        <v>21</v>
      </c>
      <c r="C7" s="16">
        <v>100</v>
      </c>
      <c r="D7" s="14">
        <v>42444</v>
      </c>
      <c r="E7" s="15">
        <v>86.1</v>
      </c>
      <c r="F7" s="18">
        <v>7.69</v>
      </c>
      <c r="G7" s="18">
        <v>9.8699999999999992</v>
      </c>
      <c r="H7" s="15">
        <v>91</v>
      </c>
      <c r="I7" s="28" t="s">
        <v>31</v>
      </c>
      <c r="J7" s="18">
        <v>1</v>
      </c>
      <c r="K7" s="17">
        <v>3</v>
      </c>
      <c r="L7" s="15">
        <v>15</v>
      </c>
      <c r="M7" s="20">
        <v>2.4E-2</v>
      </c>
      <c r="N7" s="20">
        <v>8.0139664804469296E-3</v>
      </c>
      <c r="O7" s="15">
        <v>0.31805000000000005</v>
      </c>
      <c r="P7" s="113" t="s">
        <v>80</v>
      </c>
      <c r="Q7" s="114">
        <v>22.2</v>
      </c>
      <c r="R7" s="115"/>
      <c r="S7" s="41" t="s">
        <v>48</v>
      </c>
      <c r="T7" s="41" t="s">
        <v>49</v>
      </c>
      <c r="U7" s="41" t="s">
        <v>50</v>
      </c>
      <c r="V7" s="66"/>
      <c r="W7" s="66"/>
    </row>
    <row r="8" spans="1:23" x14ac:dyDescent="0.25">
      <c r="A8" s="57" t="s">
        <v>14</v>
      </c>
      <c r="B8" s="21" t="s">
        <v>21</v>
      </c>
      <c r="C8" s="15" t="s">
        <v>16</v>
      </c>
      <c r="D8" s="14">
        <v>42444</v>
      </c>
      <c r="E8" s="15">
        <v>89.8</v>
      </c>
      <c r="F8" s="18">
        <v>7.81</v>
      </c>
      <c r="G8" s="18">
        <v>9.67</v>
      </c>
      <c r="H8" s="15">
        <v>101.5</v>
      </c>
      <c r="I8" s="28" t="s">
        <v>31</v>
      </c>
      <c r="J8" s="18">
        <v>1</v>
      </c>
      <c r="K8" s="17">
        <v>2</v>
      </c>
      <c r="L8" s="15">
        <v>15</v>
      </c>
      <c r="M8" s="20">
        <v>0.01</v>
      </c>
      <c r="N8" s="20">
        <v>1.2622905027932963E-2</v>
      </c>
      <c r="O8" s="15">
        <v>0.55445</v>
      </c>
      <c r="P8" s="113" t="s">
        <v>74</v>
      </c>
      <c r="Q8" s="114">
        <v>7.8</v>
      </c>
      <c r="R8" s="115"/>
      <c r="S8" s="41" t="s">
        <v>51</v>
      </c>
      <c r="T8" s="41" t="s">
        <v>52</v>
      </c>
      <c r="U8" s="41" t="s">
        <v>53</v>
      </c>
      <c r="V8" s="66"/>
      <c r="W8" s="66"/>
    </row>
    <row r="9" spans="1:23" x14ac:dyDescent="0.25">
      <c r="A9" s="57" t="s">
        <v>22</v>
      </c>
      <c r="B9" s="21" t="s">
        <v>21</v>
      </c>
      <c r="C9" s="16">
        <v>30</v>
      </c>
      <c r="D9" s="14">
        <v>42591</v>
      </c>
      <c r="E9" s="15">
        <v>78.7</v>
      </c>
      <c r="F9" s="18">
        <v>7.8</v>
      </c>
      <c r="G9" s="18">
        <v>10.24</v>
      </c>
      <c r="H9" s="15">
        <v>99.6</v>
      </c>
      <c r="I9" s="28" t="s">
        <v>31</v>
      </c>
      <c r="J9" s="18">
        <v>1</v>
      </c>
      <c r="K9" s="17">
        <v>2</v>
      </c>
      <c r="L9" s="19">
        <v>15.6</v>
      </c>
      <c r="M9" s="28" t="s">
        <v>31</v>
      </c>
      <c r="N9" s="20">
        <v>8.4803312629399656E-3</v>
      </c>
      <c r="O9" s="15">
        <v>1.0574000000000003</v>
      </c>
      <c r="P9" s="116">
        <v>3950000000</v>
      </c>
      <c r="Q9" s="117">
        <v>45</v>
      </c>
      <c r="R9" s="66"/>
      <c r="S9" s="41" t="s">
        <v>54</v>
      </c>
      <c r="T9" s="41" t="s">
        <v>55</v>
      </c>
      <c r="U9" s="41">
        <v>2.1</v>
      </c>
      <c r="V9" s="66"/>
      <c r="W9" s="66"/>
    </row>
    <row r="10" spans="1:23" x14ac:dyDescent="0.25">
      <c r="A10" s="57" t="s">
        <v>22</v>
      </c>
      <c r="B10" s="21" t="s">
        <v>21</v>
      </c>
      <c r="C10" s="16">
        <v>100</v>
      </c>
      <c r="D10" s="14">
        <v>42591</v>
      </c>
      <c r="E10" s="15">
        <v>79.2</v>
      </c>
      <c r="F10" s="18">
        <v>7.91</v>
      </c>
      <c r="G10" s="18">
        <v>9.9</v>
      </c>
      <c r="H10" s="15">
        <v>95</v>
      </c>
      <c r="I10" s="28" t="s">
        <v>31</v>
      </c>
      <c r="J10" s="18">
        <v>1</v>
      </c>
      <c r="K10" s="17">
        <v>2</v>
      </c>
      <c r="L10" s="19">
        <v>15.6</v>
      </c>
      <c r="M10" s="28" t="s">
        <v>31</v>
      </c>
      <c r="N10" s="20">
        <v>9.8518518518518495E-3</v>
      </c>
      <c r="O10" s="15">
        <v>0.43420000000000003</v>
      </c>
      <c r="P10" s="116">
        <v>3480000000</v>
      </c>
      <c r="Q10" s="117">
        <v>39.6</v>
      </c>
      <c r="R10" s="115"/>
      <c r="S10" s="41" t="s">
        <v>56</v>
      </c>
      <c r="T10" s="41" t="s">
        <v>49</v>
      </c>
      <c r="U10" s="41">
        <v>1.84</v>
      </c>
      <c r="V10" s="66"/>
      <c r="W10" s="66"/>
    </row>
    <row r="11" spans="1:23" x14ac:dyDescent="0.25">
      <c r="A11" s="57" t="s">
        <v>22</v>
      </c>
      <c r="B11" s="21" t="s">
        <v>21</v>
      </c>
      <c r="C11" s="16" t="s">
        <v>16</v>
      </c>
      <c r="D11" s="14">
        <v>42591</v>
      </c>
      <c r="E11" s="15">
        <v>78.900000000000006</v>
      </c>
      <c r="F11" s="18">
        <v>7.94</v>
      </c>
      <c r="G11" s="18">
        <v>10.28</v>
      </c>
      <c r="H11" s="15">
        <v>100.1</v>
      </c>
      <c r="I11" s="28" t="s">
        <v>31</v>
      </c>
      <c r="J11" s="18">
        <v>1</v>
      </c>
      <c r="K11" s="17">
        <v>2</v>
      </c>
      <c r="L11" s="19">
        <v>15.6</v>
      </c>
      <c r="M11" s="28" t="s">
        <v>31</v>
      </c>
      <c r="N11" s="20">
        <v>1.6189300411522632E-2</v>
      </c>
      <c r="O11" s="15">
        <v>0.87404999999999999</v>
      </c>
      <c r="P11" s="116">
        <v>1350000000</v>
      </c>
      <c r="Q11" s="117">
        <v>15.4</v>
      </c>
      <c r="R11" s="115"/>
      <c r="S11" s="41" t="s">
        <v>57</v>
      </c>
      <c r="T11" s="41" t="s">
        <v>49</v>
      </c>
      <c r="U11" s="41">
        <v>4.9000000000000004</v>
      </c>
      <c r="V11" s="66"/>
      <c r="W11" s="66"/>
    </row>
    <row r="12" spans="1:23" x14ac:dyDescent="0.25">
      <c r="A12" s="57" t="s">
        <v>24</v>
      </c>
      <c r="B12" s="21" t="s">
        <v>21</v>
      </c>
      <c r="C12" s="16">
        <v>15</v>
      </c>
      <c r="D12" s="14">
        <v>42809</v>
      </c>
      <c r="E12" s="29">
        <v>88.5</v>
      </c>
      <c r="F12" s="30">
        <v>7.81</v>
      </c>
      <c r="G12" s="30">
        <v>9.61</v>
      </c>
      <c r="H12" s="29">
        <v>101.1</v>
      </c>
      <c r="I12" s="28" t="s">
        <v>31</v>
      </c>
      <c r="J12" s="30">
        <v>1</v>
      </c>
      <c r="K12" s="30">
        <v>3</v>
      </c>
      <c r="L12" s="29">
        <v>17</v>
      </c>
      <c r="M12" s="31">
        <v>0.109</v>
      </c>
      <c r="N12" s="32">
        <v>7.0000000000000001E-3</v>
      </c>
      <c r="O12" s="32">
        <v>1.5</v>
      </c>
      <c r="P12" s="113" t="s">
        <v>75</v>
      </c>
      <c r="Q12" s="114">
        <v>14.9</v>
      </c>
      <c r="R12" s="66"/>
      <c r="S12" s="41" t="s">
        <v>10</v>
      </c>
      <c r="T12" s="41" t="s">
        <v>58</v>
      </c>
      <c r="U12" s="41" t="s">
        <v>60</v>
      </c>
      <c r="V12" s="66"/>
      <c r="W12" s="66"/>
    </row>
    <row r="13" spans="1:23" x14ac:dyDescent="0.25">
      <c r="A13" s="57" t="s">
        <v>24</v>
      </c>
      <c r="B13" s="21" t="s">
        <v>21</v>
      </c>
      <c r="C13" s="16">
        <v>30</v>
      </c>
      <c r="D13" s="14">
        <v>42809</v>
      </c>
      <c r="E13" s="29">
        <v>88.5</v>
      </c>
      <c r="F13" s="30">
        <v>7.72</v>
      </c>
      <c r="G13" s="30">
        <v>9.65</v>
      </c>
      <c r="H13" s="29">
        <v>101.1</v>
      </c>
      <c r="I13" s="28" t="s">
        <v>31</v>
      </c>
      <c r="J13" s="30">
        <v>1</v>
      </c>
      <c r="K13" s="30">
        <v>3</v>
      </c>
      <c r="L13" s="29">
        <v>17</v>
      </c>
      <c r="M13" s="31">
        <v>5.2999999999999999E-2</v>
      </c>
      <c r="N13" s="32">
        <v>6.0000000000000001E-3</v>
      </c>
      <c r="O13" s="32">
        <v>1.3</v>
      </c>
      <c r="P13" s="113" t="s">
        <v>76</v>
      </c>
      <c r="Q13" s="114">
        <v>16.3</v>
      </c>
      <c r="R13" s="115"/>
      <c r="S13" s="41" t="s">
        <v>63</v>
      </c>
      <c r="T13" s="41" t="s">
        <v>49</v>
      </c>
      <c r="U13" s="41">
        <v>0.14000000000000001</v>
      </c>
      <c r="V13" s="66"/>
      <c r="W13" s="66"/>
    </row>
    <row r="14" spans="1:23" x14ac:dyDescent="0.25">
      <c r="A14" s="57" t="s">
        <v>24</v>
      </c>
      <c r="B14" s="21" t="s">
        <v>21</v>
      </c>
      <c r="C14" s="16">
        <v>50</v>
      </c>
      <c r="D14" s="14">
        <v>42809</v>
      </c>
      <c r="E14" s="29">
        <v>88.2</v>
      </c>
      <c r="F14" s="30">
        <v>7.44</v>
      </c>
      <c r="G14" s="30">
        <v>10.39</v>
      </c>
      <c r="H14" s="29">
        <v>99.2</v>
      </c>
      <c r="I14" s="28" t="s">
        <v>31</v>
      </c>
      <c r="J14" s="30">
        <v>1</v>
      </c>
      <c r="K14" s="30">
        <v>3.2</v>
      </c>
      <c r="L14" s="29">
        <v>17</v>
      </c>
      <c r="M14" s="31">
        <v>0.56299999999999994</v>
      </c>
      <c r="N14" s="32">
        <v>0.01</v>
      </c>
      <c r="O14" s="32">
        <v>1.4</v>
      </c>
      <c r="P14" s="113" t="s">
        <v>77</v>
      </c>
      <c r="Q14" s="114">
        <v>21.4</v>
      </c>
      <c r="R14" s="115"/>
      <c r="S14" s="41" t="s">
        <v>64</v>
      </c>
      <c r="T14" s="41" t="s">
        <v>49</v>
      </c>
      <c r="U14" s="41">
        <v>0.01</v>
      </c>
      <c r="V14" s="66"/>
      <c r="W14" s="66"/>
    </row>
    <row r="15" spans="1:23" x14ac:dyDescent="0.25">
      <c r="A15" s="57" t="s">
        <v>24</v>
      </c>
      <c r="B15" s="21" t="s">
        <v>21</v>
      </c>
      <c r="C15" s="16">
        <v>80</v>
      </c>
      <c r="D15" s="14">
        <v>42809</v>
      </c>
      <c r="E15" s="29">
        <v>88.1</v>
      </c>
      <c r="F15" s="30">
        <v>7.19</v>
      </c>
      <c r="G15" s="30">
        <v>10.32</v>
      </c>
      <c r="H15" s="29">
        <v>94.6</v>
      </c>
      <c r="I15" s="28" t="s">
        <v>31</v>
      </c>
      <c r="J15" s="30">
        <v>1</v>
      </c>
      <c r="K15" s="30">
        <v>3</v>
      </c>
      <c r="L15" s="29">
        <v>17</v>
      </c>
      <c r="M15" s="31">
        <v>0.56799999999999995</v>
      </c>
      <c r="N15" s="32">
        <v>0.01</v>
      </c>
      <c r="O15" s="32">
        <v>1.2</v>
      </c>
      <c r="P15" s="113" t="s">
        <v>78</v>
      </c>
      <c r="Q15" s="114">
        <v>17.399999999999999</v>
      </c>
      <c r="R15" s="115"/>
      <c r="S15" s="41" t="s">
        <v>65</v>
      </c>
      <c r="T15" s="41" t="s">
        <v>66</v>
      </c>
      <c r="U15" s="41">
        <v>1.4</v>
      </c>
      <c r="V15" s="66"/>
      <c r="W15" s="66"/>
    </row>
    <row r="16" spans="1:23" x14ac:dyDescent="0.25">
      <c r="A16" s="57" t="s">
        <v>24</v>
      </c>
      <c r="B16" s="21" t="s">
        <v>21</v>
      </c>
      <c r="C16" s="16">
        <v>100</v>
      </c>
      <c r="D16" s="14">
        <v>42809</v>
      </c>
      <c r="E16" s="29">
        <v>88.1</v>
      </c>
      <c r="F16" s="30">
        <v>7.09</v>
      </c>
      <c r="G16" s="30">
        <v>10.16</v>
      </c>
      <c r="H16" s="29">
        <v>92.8</v>
      </c>
      <c r="I16" s="28" t="s">
        <v>31</v>
      </c>
      <c r="J16" s="30">
        <v>1</v>
      </c>
      <c r="K16" s="30">
        <v>3</v>
      </c>
      <c r="L16" s="29">
        <v>17</v>
      </c>
      <c r="M16" s="31">
        <v>7.0999999999999994E-2</v>
      </c>
      <c r="N16" s="32">
        <v>0.01</v>
      </c>
      <c r="O16" s="32">
        <v>1</v>
      </c>
      <c r="P16" s="113" t="s">
        <v>80</v>
      </c>
      <c r="Q16" s="114">
        <v>22.2</v>
      </c>
      <c r="R16" s="115"/>
      <c r="S16" s="66"/>
      <c r="T16" s="66"/>
      <c r="U16" s="66"/>
      <c r="V16" s="66"/>
      <c r="W16" s="66"/>
    </row>
    <row r="17" spans="1:23" x14ac:dyDescent="0.25">
      <c r="A17" s="57" t="s">
        <v>24</v>
      </c>
      <c r="B17" s="21" t="s">
        <v>21</v>
      </c>
      <c r="C17" s="15" t="s">
        <v>16</v>
      </c>
      <c r="D17" s="14">
        <v>42809</v>
      </c>
      <c r="E17" s="29">
        <v>89.9</v>
      </c>
      <c r="F17" s="30">
        <v>7.87</v>
      </c>
      <c r="G17" s="30">
        <v>9.9499999999999993</v>
      </c>
      <c r="H17" s="29">
        <v>104.5</v>
      </c>
      <c r="I17" s="28" t="s">
        <v>31</v>
      </c>
      <c r="J17" s="30">
        <v>1</v>
      </c>
      <c r="K17" s="30">
        <v>3</v>
      </c>
      <c r="L17" s="29">
        <v>17</v>
      </c>
      <c r="M17" s="31">
        <v>0.71799999999999997</v>
      </c>
      <c r="N17" s="32">
        <v>6.0000000000000001E-3</v>
      </c>
      <c r="O17" s="32">
        <v>1.3</v>
      </c>
      <c r="P17" s="113" t="s">
        <v>74</v>
      </c>
      <c r="Q17" s="114">
        <v>7.8</v>
      </c>
      <c r="R17" s="115"/>
      <c r="S17" s="66"/>
      <c r="T17" s="66"/>
      <c r="U17" s="66"/>
      <c r="V17" s="66"/>
      <c r="W17" s="66"/>
    </row>
    <row r="18" spans="1:23" x14ac:dyDescent="0.25">
      <c r="A18" s="57" t="s">
        <v>26</v>
      </c>
      <c r="B18" s="21" t="s">
        <v>21</v>
      </c>
      <c r="C18" s="16">
        <v>30</v>
      </c>
      <c r="D18" s="14">
        <v>42948</v>
      </c>
      <c r="E18" s="29">
        <v>89.1</v>
      </c>
      <c r="F18" s="30">
        <v>7.8</v>
      </c>
      <c r="G18" s="30">
        <v>10.89</v>
      </c>
      <c r="H18" s="29">
        <v>98.1</v>
      </c>
      <c r="I18" s="28" t="s">
        <v>31</v>
      </c>
      <c r="J18" s="30">
        <v>1</v>
      </c>
      <c r="K18" s="30">
        <v>3</v>
      </c>
      <c r="L18" s="33">
        <v>11.5</v>
      </c>
      <c r="M18" s="31">
        <v>3.2000000000000001E-2</v>
      </c>
      <c r="N18" s="32">
        <v>1.0999999999999999E-2</v>
      </c>
      <c r="O18" s="32">
        <v>1.8</v>
      </c>
      <c r="P18" s="116">
        <v>3950000000</v>
      </c>
      <c r="Q18" s="117">
        <v>45</v>
      </c>
      <c r="R18" s="66"/>
      <c r="S18" s="66"/>
      <c r="T18" s="66"/>
      <c r="U18" s="66"/>
      <c r="V18" s="66"/>
      <c r="W18" s="66"/>
    </row>
    <row r="19" spans="1:23" x14ac:dyDescent="0.25">
      <c r="A19" s="57" t="s">
        <v>26</v>
      </c>
      <c r="B19" s="21" t="s">
        <v>21</v>
      </c>
      <c r="C19" s="16">
        <v>100</v>
      </c>
      <c r="D19" s="14">
        <v>42948</v>
      </c>
      <c r="E19" s="29">
        <v>89.2</v>
      </c>
      <c r="F19" s="30">
        <v>7.8</v>
      </c>
      <c r="G19" s="30">
        <v>10.83</v>
      </c>
      <c r="H19" s="29">
        <v>98.1</v>
      </c>
      <c r="I19" s="28" t="s">
        <v>31</v>
      </c>
      <c r="J19" s="30">
        <v>1</v>
      </c>
      <c r="K19" s="30">
        <v>3</v>
      </c>
      <c r="L19" s="33">
        <v>11.5</v>
      </c>
      <c r="M19" s="31">
        <v>9.4E-2</v>
      </c>
      <c r="N19" s="32">
        <v>8.9999999999999993E-3</v>
      </c>
      <c r="O19" s="32">
        <v>1.8</v>
      </c>
      <c r="P19" s="116">
        <v>3480000000</v>
      </c>
      <c r="Q19" s="117">
        <v>39.6</v>
      </c>
      <c r="R19" s="115"/>
      <c r="S19" s="66"/>
      <c r="T19" s="66"/>
      <c r="U19" s="66"/>
      <c r="V19" s="66"/>
      <c r="W19" s="66"/>
    </row>
    <row r="20" spans="1:23" x14ac:dyDescent="0.25">
      <c r="A20" s="57" t="s">
        <v>26</v>
      </c>
      <c r="B20" s="21" t="s">
        <v>21</v>
      </c>
      <c r="C20" s="16" t="s">
        <v>16</v>
      </c>
      <c r="D20" s="14">
        <v>42948</v>
      </c>
      <c r="E20" s="29">
        <v>88.8</v>
      </c>
      <c r="F20" s="30">
        <v>8.1</v>
      </c>
      <c r="G20" s="30">
        <v>11.3</v>
      </c>
      <c r="H20" s="29">
        <v>102.4</v>
      </c>
      <c r="I20" s="28" t="s">
        <v>31</v>
      </c>
      <c r="J20" s="30">
        <v>1</v>
      </c>
      <c r="K20" s="30">
        <v>3</v>
      </c>
      <c r="L20" s="33">
        <v>11.5</v>
      </c>
      <c r="M20" s="31">
        <v>3.1E-2</v>
      </c>
      <c r="N20" s="32">
        <v>0.01</v>
      </c>
      <c r="O20" s="32">
        <v>1.4</v>
      </c>
      <c r="P20" s="116">
        <v>1350000000</v>
      </c>
      <c r="Q20" s="117">
        <v>15.4</v>
      </c>
      <c r="R20" s="115"/>
      <c r="S20" s="66"/>
      <c r="T20" s="66"/>
      <c r="U20" s="66"/>
      <c r="V20" s="66"/>
      <c r="W20" s="66"/>
    </row>
    <row r="21" spans="1:23" x14ac:dyDescent="0.25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</row>
    <row r="22" spans="1:23" x14ac:dyDescent="0.25">
      <c r="A22" s="66"/>
      <c r="B22" s="66"/>
      <c r="C22" s="66"/>
      <c r="D22" s="66"/>
      <c r="E22" s="24" t="s">
        <v>3</v>
      </c>
      <c r="F22" s="23" t="s">
        <v>4</v>
      </c>
      <c r="G22" s="121" t="s">
        <v>5</v>
      </c>
      <c r="H22" s="122" t="s">
        <v>6</v>
      </c>
      <c r="I22" s="24" t="s">
        <v>7</v>
      </c>
      <c r="J22" s="27" t="s">
        <v>8</v>
      </c>
      <c r="K22" s="22" t="s">
        <v>9</v>
      </c>
      <c r="L22" s="123" t="s">
        <v>10</v>
      </c>
      <c r="M22" s="26" t="s">
        <v>11</v>
      </c>
      <c r="N22" s="26" t="s">
        <v>12</v>
      </c>
      <c r="O22" s="26" t="s">
        <v>13</v>
      </c>
      <c r="P22" s="66"/>
      <c r="Q22" s="66"/>
      <c r="R22" s="66"/>
      <c r="S22" s="66"/>
      <c r="T22" s="66"/>
      <c r="U22" s="66"/>
      <c r="V22" s="66"/>
      <c r="W22" s="66"/>
    </row>
    <row r="23" spans="1:23" x14ac:dyDescent="0.25">
      <c r="A23" s="66"/>
      <c r="B23" s="66"/>
      <c r="C23" s="66"/>
      <c r="D23" s="42" t="s">
        <v>22</v>
      </c>
      <c r="E23" s="30">
        <f t="shared" ref="E23:O23" si="0">+(SUMPRODUCT(E3:E8,$Q$3:$Q$8))/100</f>
        <v>88.196399999999997</v>
      </c>
      <c r="F23" s="30">
        <f t="shared" si="0"/>
        <v>7.8017200000000004</v>
      </c>
      <c r="G23" s="30">
        <f t="shared" si="0"/>
        <v>10.017859999999999</v>
      </c>
      <c r="H23" s="30">
        <f t="shared" si="0"/>
        <v>97.25660000000002</v>
      </c>
      <c r="I23" s="30">
        <f t="shared" si="0"/>
        <v>0</v>
      </c>
      <c r="J23" s="30">
        <f t="shared" si="0"/>
        <v>1</v>
      </c>
      <c r="K23" s="30">
        <f t="shared" si="0"/>
        <v>2.8239999999999998</v>
      </c>
      <c r="L23" s="30">
        <f t="shared" si="0"/>
        <v>15</v>
      </c>
      <c r="M23" s="32">
        <f t="shared" si="0"/>
        <v>2.0677999999999995E-2</v>
      </c>
      <c r="N23" s="32">
        <f t="shared" si="0"/>
        <v>1.1172932960893858E-2</v>
      </c>
      <c r="O23" s="30">
        <f t="shared" si="0"/>
        <v>0.45073975000000005</v>
      </c>
      <c r="P23" s="66"/>
      <c r="Q23" s="66"/>
      <c r="R23" s="66"/>
      <c r="S23" s="66"/>
      <c r="T23" s="66"/>
      <c r="U23" s="66"/>
      <c r="V23" s="66"/>
      <c r="W23" s="66"/>
    </row>
    <row r="24" spans="1:23" x14ac:dyDescent="0.25">
      <c r="A24" s="66"/>
      <c r="B24" s="66"/>
      <c r="C24" s="66"/>
      <c r="D24" s="42" t="s">
        <v>22</v>
      </c>
      <c r="E24" s="30">
        <f t="shared" ref="E24:O24" si="1">+(SUMPRODUCT(E9:E11,$Q$9:$Q$11))/100</f>
        <v>78.928799999999995</v>
      </c>
      <c r="F24" s="30">
        <f t="shared" si="1"/>
        <v>7.8651199999999992</v>
      </c>
      <c r="G24" s="30">
        <f t="shared" si="1"/>
        <v>10.111520000000001</v>
      </c>
      <c r="H24" s="30">
        <f t="shared" si="1"/>
        <v>97.855400000000003</v>
      </c>
      <c r="I24" s="30">
        <f t="shared" si="1"/>
        <v>0</v>
      </c>
      <c r="J24" s="30">
        <f t="shared" si="1"/>
        <v>1</v>
      </c>
      <c r="K24" s="30">
        <f t="shared" si="1"/>
        <v>2</v>
      </c>
      <c r="L24" s="30">
        <f t="shared" si="1"/>
        <v>15.6</v>
      </c>
      <c r="M24" s="32">
        <f t="shared" si="1"/>
        <v>0</v>
      </c>
      <c r="N24" s="32">
        <f t="shared" si="1"/>
        <v>1.0210634665030803E-2</v>
      </c>
      <c r="O24" s="30">
        <f t="shared" si="1"/>
        <v>0.78237690000000015</v>
      </c>
      <c r="P24" s="66"/>
      <c r="Q24" s="66"/>
      <c r="R24" s="66"/>
      <c r="S24" s="66"/>
      <c r="T24" s="66"/>
      <c r="U24" s="66"/>
      <c r="V24" s="66"/>
      <c r="W24" s="66"/>
    </row>
    <row r="25" spans="1:23" x14ac:dyDescent="0.25">
      <c r="A25" s="66"/>
      <c r="B25" s="66"/>
      <c r="C25" s="66"/>
      <c r="D25" s="42" t="s">
        <v>24</v>
      </c>
      <c r="E25" s="30">
        <f t="shared" ref="E25:O25" si="2">+(SUMPRODUCT(E12:E17,$Q$12:$Q$17))/100</f>
        <v>88.386600000000001</v>
      </c>
      <c r="F25" s="30">
        <f t="shared" si="2"/>
        <v>7.4531100000000006</v>
      </c>
      <c r="G25" s="30">
        <f t="shared" si="2"/>
        <v>10.0556</v>
      </c>
      <c r="H25" s="30">
        <f t="shared" si="2"/>
        <v>97.984999999999999</v>
      </c>
      <c r="I25" s="30">
        <f t="shared" si="2"/>
        <v>0</v>
      </c>
      <c r="J25" s="30">
        <f t="shared" si="2"/>
        <v>1</v>
      </c>
      <c r="K25" s="30">
        <f t="shared" si="2"/>
        <v>3.0427999999999997</v>
      </c>
      <c r="L25" s="30">
        <f t="shared" si="2"/>
        <v>17</v>
      </c>
      <c r="M25" s="32">
        <f t="shared" si="2"/>
        <v>0.31595999999999996</v>
      </c>
      <c r="N25" s="32">
        <f t="shared" si="2"/>
        <v>8.5889999999999994E-3</v>
      </c>
      <c r="O25" s="30">
        <f t="shared" si="2"/>
        <v>1.2671999999999999</v>
      </c>
      <c r="P25" s="66"/>
      <c r="Q25" s="66"/>
      <c r="R25" s="66"/>
      <c r="S25" s="66"/>
      <c r="T25" s="66"/>
      <c r="U25" s="66"/>
      <c r="V25" s="66"/>
      <c r="W25" s="66"/>
    </row>
    <row r="26" spans="1:23" x14ac:dyDescent="0.25">
      <c r="A26" s="66"/>
      <c r="B26" s="66"/>
      <c r="C26" s="66"/>
      <c r="D26" s="42" t="s">
        <v>26</v>
      </c>
      <c r="E26" s="30">
        <f t="shared" ref="E26:O26" si="3">+(SUMPRODUCT(E18:E20,$Q$18:$Q$20))/100</f>
        <v>89.093400000000003</v>
      </c>
      <c r="F26" s="30">
        <f t="shared" si="3"/>
        <v>7.8461999999999996</v>
      </c>
      <c r="G26" s="30">
        <f t="shared" si="3"/>
        <v>10.929380000000002</v>
      </c>
      <c r="H26" s="30">
        <f t="shared" si="3"/>
        <v>98.762200000000007</v>
      </c>
      <c r="I26" s="30">
        <f t="shared" si="3"/>
        <v>0</v>
      </c>
      <c r="J26" s="30">
        <f t="shared" si="3"/>
        <v>1</v>
      </c>
      <c r="K26" s="30">
        <f t="shared" si="3"/>
        <v>3</v>
      </c>
      <c r="L26" s="30">
        <f t="shared" si="3"/>
        <v>11.5</v>
      </c>
      <c r="M26" s="32">
        <f t="shared" si="3"/>
        <v>5.6398000000000004E-2</v>
      </c>
      <c r="N26" s="32">
        <f t="shared" si="3"/>
        <v>1.0053999999999999E-2</v>
      </c>
      <c r="O26" s="30">
        <f t="shared" si="3"/>
        <v>1.7383999999999999</v>
      </c>
      <c r="P26" s="66"/>
      <c r="Q26" s="66"/>
      <c r="R26" s="66"/>
      <c r="S26" s="66"/>
      <c r="T26" s="66"/>
      <c r="U26" s="66"/>
      <c r="V26" s="66"/>
      <c r="W26" s="66"/>
    </row>
    <row r="27" spans="1:23" x14ac:dyDescent="0.25">
      <c r="A27" s="66"/>
      <c r="B27" s="66"/>
      <c r="C27" s="66"/>
      <c r="D27" s="42" t="s">
        <v>86</v>
      </c>
      <c r="E27" s="105">
        <f>+PERCENTILE(E23:E26,0.66)</f>
        <v>88.382795999999999</v>
      </c>
      <c r="F27" s="105">
        <f t="shared" ref="F27:O27" si="4">+PERCENTILE(F23:F26,0.66)</f>
        <v>7.8453103999999998</v>
      </c>
      <c r="G27" s="30">
        <f t="shared" si="4"/>
        <v>10.110401600000001</v>
      </c>
      <c r="H27" s="30">
        <f t="shared" si="4"/>
        <v>97.982407999999992</v>
      </c>
      <c r="I27" s="105">
        <f t="shared" si="4"/>
        <v>0</v>
      </c>
      <c r="J27" s="105">
        <f t="shared" si="4"/>
        <v>1</v>
      </c>
      <c r="K27" s="105">
        <f t="shared" si="4"/>
        <v>2.99648</v>
      </c>
      <c r="L27" s="30">
        <f t="shared" si="4"/>
        <v>15.587999999999999</v>
      </c>
      <c r="M27" s="58">
        <f t="shared" si="4"/>
        <v>5.56836E-2</v>
      </c>
      <c r="N27" s="58">
        <f t="shared" si="4"/>
        <v>1.0207501971730187E-2</v>
      </c>
      <c r="O27" s="105">
        <f t="shared" si="4"/>
        <v>1.2575035379999999</v>
      </c>
      <c r="P27" s="66"/>
      <c r="Q27" s="66"/>
      <c r="R27" s="66"/>
      <c r="S27" s="66"/>
      <c r="T27" s="66"/>
      <c r="U27" s="66"/>
      <c r="V27" s="66"/>
      <c r="W27" s="66"/>
    </row>
    <row r="28" spans="1:23" ht="15.75" thickBot="1" x14ac:dyDescent="0.3">
      <c r="A28" s="66"/>
      <c r="B28" s="66"/>
      <c r="C28" s="66"/>
      <c r="D28" s="42" t="s">
        <v>87</v>
      </c>
      <c r="E28" s="30">
        <f>+PERCENTILE(E23:E26,0.33)</f>
        <v>88.103724</v>
      </c>
      <c r="F28" s="30">
        <f t="shared" ref="F28:O29" si="5">+PERCENTILE(F23:F26,0.33)</f>
        <v>7.7982339000000005</v>
      </c>
      <c r="G28" s="105">
        <f t="shared" si="5"/>
        <v>10.0552226</v>
      </c>
      <c r="H28" s="105">
        <f t="shared" si="5"/>
        <v>97.849412000000001</v>
      </c>
      <c r="I28" s="30">
        <f t="shared" si="5"/>
        <v>0</v>
      </c>
      <c r="J28" s="30">
        <f t="shared" si="5"/>
        <v>1</v>
      </c>
      <c r="K28" s="30">
        <f t="shared" si="5"/>
        <v>2.81576</v>
      </c>
      <c r="L28" s="105">
        <f t="shared" si="5"/>
        <v>14.965</v>
      </c>
      <c r="M28" s="32">
        <f t="shared" si="5"/>
        <v>2.0471219999999995E-2</v>
      </c>
      <c r="N28" s="32">
        <f t="shared" si="5"/>
        <v>1.0039349999999999E-2</v>
      </c>
      <c r="O28" s="30">
        <f t="shared" si="5"/>
        <v>0.77906052850000007</v>
      </c>
      <c r="P28" s="66"/>
      <c r="Q28" s="66"/>
      <c r="R28" s="66"/>
      <c r="S28" s="59" t="s">
        <v>67</v>
      </c>
      <c r="T28" s="66"/>
      <c r="U28" s="66"/>
      <c r="V28" s="66"/>
      <c r="W28" s="66"/>
    </row>
    <row r="29" spans="1:23" ht="15.75" thickBot="1" x14ac:dyDescent="0.3">
      <c r="A29" s="66"/>
      <c r="B29" s="66"/>
      <c r="C29" s="66"/>
      <c r="D29" s="42" t="s">
        <v>90</v>
      </c>
      <c r="E29" s="30">
        <f>+U4</f>
        <v>110</v>
      </c>
      <c r="F29" s="30" t="str">
        <f>+U6&amp;" - "&amp;U5</f>
        <v>6,5 - 8,5</v>
      </c>
      <c r="G29" s="30" t="str">
        <f>+U7</f>
        <v>≥ 8,5</v>
      </c>
      <c r="H29" s="30" t="str">
        <f>+U8</f>
        <v>≥ 85</v>
      </c>
      <c r="I29" s="30">
        <f>+U9</f>
        <v>2.1</v>
      </c>
      <c r="J29" s="30">
        <f>+U10</f>
        <v>1.84</v>
      </c>
      <c r="K29" s="30">
        <f>+U11</f>
        <v>4.9000000000000004</v>
      </c>
      <c r="L29" s="30" t="str">
        <f>+U12</f>
        <v>≥ 14,0</v>
      </c>
      <c r="M29" s="32">
        <f>+U13</f>
        <v>0.14000000000000001</v>
      </c>
      <c r="N29" s="32">
        <f>+U14</f>
        <v>0.01</v>
      </c>
      <c r="O29" s="30">
        <f>+U15</f>
        <v>1.4</v>
      </c>
      <c r="P29" s="66"/>
      <c r="Q29" s="66"/>
      <c r="R29" s="66"/>
      <c r="S29" s="95" t="s">
        <v>1</v>
      </c>
      <c r="T29" s="96"/>
      <c r="U29" s="103" t="s">
        <v>71</v>
      </c>
      <c r="V29" s="104"/>
      <c r="W29" s="66"/>
    </row>
    <row r="30" spans="1:23" ht="28.5" thickBot="1" x14ac:dyDescent="0.3">
      <c r="A30" s="66"/>
      <c r="B30" s="66"/>
      <c r="C30" s="66"/>
      <c r="D30" s="118" t="s">
        <v>91</v>
      </c>
      <c r="E30" s="120">
        <f t="shared" ref="E30" si="6">+E27/E29</f>
        <v>0.80347996363636365</v>
      </c>
      <c r="F30" s="120" t="str">
        <f>+IF(AND(F27&gt;=6.5,F27&lt;=8.5),"en rango","excedido")</f>
        <v>en rango</v>
      </c>
      <c r="G30" s="119">
        <f>+G27/8.5</f>
        <v>1.1894590117647059</v>
      </c>
      <c r="H30" s="119">
        <f>+H27/85</f>
        <v>1.1527342117647057</v>
      </c>
      <c r="I30" s="120">
        <f t="shared" ref="I30:O30" si="7">+I27/I29</f>
        <v>0</v>
      </c>
      <c r="J30" s="120">
        <f t="shared" si="7"/>
        <v>0.54347826086956519</v>
      </c>
      <c r="K30" s="120">
        <f t="shared" si="7"/>
        <v>0.61152653061224482</v>
      </c>
      <c r="L30" s="119">
        <f>+L27/14</f>
        <v>1.1134285714285714</v>
      </c>
      <c r="M30" s="120">
        <f t="shared" si="7"/>
        <v>0.39773999999999998</v>
      </c>
      <c r="N30" s="120">
        <f t="shared" si="7"/>
        <v>1.0207501971730186</v>
      </c>
      <c r="O30" s="120">
        <f t="shared" si="7"/>
        <v>0.89821681285714283</v>
      </c>
      <c r="P30" s="66"/>
      <c r="Q30" s="66"/>
      <c r="R30" s="66"/>
      <c r="S30" s="91" t="s">
        <v>72</v>
      </c>
      <c r="T30" s="99"/>
      <c r="U30" s="60" t="s">
        <v>88</v>
      </c>
      <c r="V30" s="60" t="s">
        <v>52</v>
      </c>
      <c r="W30" s="66"/>
    </row>
    <row r="31" spans="1:23" ht="15.75" thickBot="1" x14ac:dyDescent="0.3">
      <c r="A31" s="66"/>
      <c r="B31" s="66"/>
      <c r="C31" s="66"/>
      <c r="D31" s="118" t="s">
        <v>92</v>
      </c>
      <c r="E31" s="119">
        <f t="shared" ref="E31" si="8">+E28/E29</f>
        <v>0.80094294545454547</v>
      </c>
      <c r="F31" s="119" t="str">
        <f>+IF(AND(F28&gt;=6.5,F28&lt;=8.5),"en rango","excedido")</f>
        <v>en rango</v>
      </c>
      <c r="G31" s="120">
        <f>+G28/8.5</f>
        <v>1.1829673647058825</v>
      </c>
      <c r="H31" s="120">
        <f>+H28/85</f>
        <v>1.1511695529411765</v>
      </c>
      <c r="I31" s="119">
        <f t="shared" ref="I31:O31" si="9">+I28/I29</f>
        <v>0</v>
      </c>
      <c r="J31" s="119">
        <f t="shared" si="9"/>
        <v>0.54347826086956519</v>
      </c>
      <c r="K31" s="119">
        <f t="shared" si="9"/>
        <v>0.57464489795918361</v>
      </c>
      <c r="L31" s="120">
        <f>+L28/14</f>
        <v>1.0689285714285715</v>
      </c>
      <c r="M31" s="119">
        <f t="shared" si="9"/>
        <v>0.14622299999999994</v>
      </c>
      <c r="N31" s="119">
        <f t="shared" si="9"/>
        <v>1.0039349999999998</v>
      </c>
      <c r="O31" s="119">
        <f t="shared" si="9"/>
        <v>0.55647180607142865</v>
      </c>
      <c r="P31" s="66"/>
      <c r="Q31" s="66"/>
      <c r="R31" s="66"/>
      <c r="S31" s="61">
        <v>0</v>
      </c>
      <c r="T31" s="62">
        <v>7.5</v>
      </c>
      <c r="U31" s="67" t="s">
        <v>74</v>
      </c>
      <c r="V31" s="67">
        <v>7.8</v>
      </c>
      <c r="W31" s="66"/>
    </row>
    <row r="32" spans="1:23" ht="15.75" thickBot="1" x14ac:dyDescent="0.3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1">
        <v>7.5</v>
      </c>
      <c r="T32" s="62">
        <v>22.5</v>
      </c>
      <c r="U32" s="67" t="s">
        <v>75</v>
      </c>
      <c r="V32" s="67">
        <v>14.9</v>
      </c>
      <c r="W32" s="66"/>
    </row>
    <row r="33" spans="1:23" ht="15.75" thickBot="1" x14ac:dyDescent="0.3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1">
        <v>22.5</v>
      </c>
      <c r="T33" s="62">
        <v>40</v>
      </c>
      <c r="U33" s="67" t="s">
        <v>76</v>
      </c>
      <c r="V33" s="67">
        <v>16.3</v>
      </c>
      <c r="W33" s="66"/>
    </row>
    <row r="34" spans="1:23" ht="15.75" thickBot="1" x14ac:dyDescent="0.3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1">
        <v>40</v>
      </c>
      <c r="T34" s="62">
        <v>65</v>
      </c>
      <c r="U34" s="67" t="s">
        <v>77</v>
      </c>
      <c r="V34" s="67">
        <v>21.4</v>
      </c>
      <c r="W34" s="66"/>
    </row>
    <row r="35" spans="1:23" ht="15.75" thickBot="1" x14ac:dyDescent="0.3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1">
        <v>65</v>
      </c>
      <c r="T35" s="62">
        <v>89</v>
      </c>
      <c r="U35" s="67" t="s">
        <v>78</v>
      </c>
      <c r="V35" s="67">
        <v>17.399999999999999</v>
      </c>
      <c r="W35" s="66"/>
    </row>
    <row r="36" spans="1:23" ht="15.75" thickBot="1" x14ac:dyDescent="0.3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1">
        <v>89</v>
      </c>
      <c r="T36" s="62" t="s">
        <v>79</v>
      </c>
      <c r="U36" s="67" t="s">
        <v>80</v>
      </c>
      <c r="V36" s="67">
        <v>22.2</v>
      </c>
      <c r="W36" s="66"/>
    </row>
    <row r="37" spans="1:23" ht="15.75" thickBot="1" x14ac:dyDescent="0.3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100" t="s">
        <v>81</v>
      </c>
      <c r="T37" s="101"/>
      <c r="U37" s="68">
        <v>8780000000</v>
      </c>
      <c r="V37" s="69">
        <v>100</v>
      </c>
      <c r="W37" s="66"/>
    </row>
    <row r="38" spans="1:23" x14ac:dyDescent="0.25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</row>
    <row r="39" spans="1:23" ht="15.75" thickBot="1" x14ac:dyDescent="0.3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59" t="s">
        <v>82</v>
      </c>
      <c r="T39" s="66"/>
      <c r="U39" s="66"/>
      <c r="V39" s="66"/>
      <c r="W39" s="66"/>
    </row>
    <row r="40" spans="1:23" ht="15.75" thickBot="1" x14ac:dyDescent="0.3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95" t="s">
        <v>1</v>
      </c>
      <c r="T40" s="96"/>
      <c r="U40" s="102" t="s">
        <v>71</v>
      </c>
      <c r="V40" s="98"/>
      <c r="W40" s="66"/>
    </row>
    <row r="41" spans="1:23" ht="28.5" thickBot="1" x14ac:dyDescent="0.3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91" t="s">
        <v>72</v>
      </c>
      <c r="T41" s="92"/>
      <c r="U41" s="60" t="s">
        <v>88</v>
      </c>
      <c r="V41" s="60" t="s">
        <v>52</v>
      </c>
      <c r="W41" s="66"/>
    </row>
    <row r="42" spans="1:23" ht="15.75" thickBot="1" x14ac:dyDescent="0.3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1">
        <v>0</v>
      </c>
      <c r="T42" s="62">
        <v>15</v>
      </c>
      <c r="U42" s="63">
        <v>1350000000</v>
      </c>
      <c r="V42" s="62">
        <v>15.4</v>
      </c>
      <c r="W42" s="66"/>
    </row>
    <row r="43" spans="1:23" ht="15.75" thickBot="1" x14ac:dyDescent="0.3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1">
        <v>15</v>
      </c>
      <c r="T43" s="62">
        <v>65</v>
      </c>
      <c r="U43" s="63">
        <v>3950000000</v>
      </c>
      <c r="V43" s="62">
        <v>45</v>
      </c>
      <c r="W43" s="66"/>
    </row>
    <row r="44" spans="1:23" ht="15.75" thickBot="1" x14ac:dyDescent="0.3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1">
        <v>65</v>
      </c>
      <c r="T44" s="62" t="s">
        <v>79</v>
      </c>
      <c r="U44" s="63">
        <v>3480000000</v>
      </c>
      <c r="V44" s="62">
        <v>39.6</v>
      </c>
      <c r="W44" s="66"/>
    </row>
    <row r="45" spans="1:23" ht="15.75" thickBot="1" x14ac:dyDescent="0.3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93" t="s">
        <v>81</v>
      </c>
      <c r="T45" s="94"/>
      <c r="U45" s="63">
        <v>8780000000</v>
      </c>
      <c r="V45" s="62">
        <v>100</v>
      </c>
      <c r="W45" s="66"/>
    </row>
  </sheetData>
  <mergeCells count="8">
    <mergeCell ref="S41:T41"/>
    <mergeCell ref="S45:T45"/>
    <mergeCell ref="S29:T29"/>
    <mergeCell ref="U29:V29"/>
    <mergeCell ref="S30:T30"/>
    <mergeCell ref="S37:T37"/>
    <mergeCell ref="S40:T40"/>
    <mergeCell ref="U40:V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Datos periodo 2016-2017</vt:lpstr>
      <vt:lpstr>Validez de los datos</vt:lpstr>
      <vt:lpstr>revision VGD</vt:lpstr>
      <vt:lpstr>Puerto Octay</vt:lpstr>
      <vt:lpstr>Ensenada</vt:lpstr>
      <vt:lpstr>Puerto Varas</vt:lpstr>
      <vt:lpstr>Frutillar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Haydee Sepúlveda Epple</dc:creator>
  <cp:lastModifiedBy>Verónica González</cp:lastModifiedBy>
  <dcterms:created xsi:type="dcterms:W3CDTF">2018-08-02T19:03:36Z</dcterms:created>
  <dcterms:modified xsi:type="dcterms:W3CDTF">2018-11-22T18:31:50Z</dcterms:modified>
</cp:coreProperties>
</file>